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B1FDFE84-C5F1-4A9D-8A60-C5139A49FC2D}" xr6:coauthVersionLast="47" xr6:coauthVersionMax="47" xr10:uidLastSave="{00000000-0000-0000-0000-000000000000}"/>
  <bookViews>
    <workbookView xWindow="22275" yWindow="2025" windowWidth="25470" windowHeight="12750" activeTab="1" xr2:uid="{00000000-000D-0000-FFFF-FFFF00000000}"/>
  </bookViews>
  <sheets>
    <sheet name="Sheet1" sheetId="4" r:id="rId1"/>
    <sheet name="mei" sheetId="3" r:id="rId2"/>
  </sheets>
  <definedNames>
    <definedName name="_xlnm.Print_Area" localSheetId="1">mei!$A$1:$G$362</definedName>
  </definedNames>
  <calcPr calcId="191029"/>
  <pivotCaches>
    <pivotCache cacheId="6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3" l="1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16" i="3"/>
  <c r="F328" i="3" s="1"/>
  <c r="B2" i="4"/>
  <c r="C11" i="4"/>
  <c r="C10" i="4"/>
  <c r="C9" i="4"/>
  <c r="C8" i="4"/>
  <c r="C7" i="4"/>
  <c r="C6" i="4"/>
  <c r="C5" i="4"/>
  <c r="C4" i="4"/>
  <c r="C12" i="4" l="1"/>
  <c r="B14" i="4"/>
  <c r="B15" i="4"/>
</calcChain>
</file>

<file path=xl/sharedStrings.xml><?xml version="1.0" encoding="utf-8"?>
<sst xmlns="http://schemas.openxmlformats.org/spreadsheetml/2006/main" count="350" uniqueCount="46">
  <si>
    <t xml:space="preserve">           国債の残高。</t>
    <phoneticPr fontId="3"/>
  </si>
  <si>
    <t>Bank of Japan</t>
    <phoneticPr fontId="5"/>
  </si>
  <si>
    <t xml:space="preserve">Financial Markets Department </t>
    <phoneticPr fontId="5"/>
  </si>
  <si>
    <t>照会先</t>
    <rPh sb="0" eb="2">
      <t>ショウカイ</t>
    </rPh>
    <rPh sb="2" eb="3">
      <t>サキ</t>
    </rPh>
    <phoneticPr fontId="3"/>
  </si>
  <si>
    <t>金融市場局市場調節課</t>
    <rPh sb="0" eb="2">
      <t>キンユウ</t>
    </rPh>
    <rPh sb="2" eb="4">
      <t>シジョウ</t>
    </rPh>
    <rPh sb="4" eb="5">
      <t>キョク</t>
    </rPh>
    <rPh sb="5" eb="7">
      <t>シジョウ</t>
    </rPh>
    <rPh sb="7" eb="9">
      <t>チョウセツ</t>
    </rPh>
    <rPh sb="9" eb="10">
      <t>カ</t>
    </rPh>
    <phoneticPr fontId="3"/>
  </si>
  <si>
    <t>Inquiries</t>
    <phoneticPr fontId="3"/>
  </si>
  <si>
    <t>Market Operations Division, Financial Markets Department</t>
    <phoneticPr fontId="10"/>
  </si>
  <si>
    <t>E-mail: post.cmmd3@boj.or.jp</t>
    <phoneticPr fontId="3"/>
  </si>
  <si>
    <t xml:space="preserve">      i.e., the outstanding amount of JGBs purchased through outright purchases and those acquired </t>
    <phoneticPr fontId="3"/>
  </si>
  <si>
    <t xml:space="preserve">      through the Bank’s transactions with the government.</t>
    <phoneticPr fontId="5"/>
  </si>
  <si>
    <t>日本銀行金融市場局</t>
    <phoneticPr fontId="5"/>
  </si>
  <si>
    <t>(直通 03-3277-1284)</t>
    <rPh sb="1" eb="3">
      <t>チョクツウ</t>
    </rPh>
    <phoneticPr fontId="3"/>
  </si>
  <si>
    <t>(代表 03-3279-1111&lt;内線2711&gt;)</t>
    <rPh sb="1" eb="3">
      <t>ダイヒョウ</t>
    </rPh>
    <rPh sb="17" eb="19">
      <t>ナイセン</t>
    </rPh>
    <phoneticPr fontId="3"/>
  </si>
  <si>
    <t xml:space="preserve">(100 million yen) </t>
    <phoneticPr fontId="5"/>
  </si>
  <si>
    <t>（注１）　利付国債の保有額（受渡し完了ベース）。国債買入オペに加え、対政府取引による増減も勘案した</t>
    <rPh sb="1" eb="2">
      <t>チュウ</t>
    </rPh>
    <rPh sb="5" eb="7">
      <t>リツキ</t>
    </rPh>
    <rPh sb="7" eb="9">
      <t>コクサイ</t>
    </rPh>
    <rPh sb="10" eb="12">
      <t>ホユウ</t>
    </rPh>
    <rPh sb="12" eb="13">
      <t>ガク</t>
    </rPh>
    <rPh sb="14" eb="15">
      <t>ウ</t>
    </rPh>
    <rPh sb="15" eb="16">
      <t>ワタ</t>
    </rPh>
    <rPh sb="17" eb="19">
      <t>カンリョウ</t>
    </rPh>
    <phoneticPr fontId="3"/>
  </si>
  <si>
    <t>（注２）　額面金額ベース（億円未満四捨五入）。</t>
    <rPh sb="1" eb="2">
      <t>チュウ</t>
    </rPh>
    <rPh sb="5" eb="7">
      <t>ガクメン</t>
    </rPh>
    <rPh sb="7" eb="9">
      <t>キンガク</t>
    </rPh>
    <rPh sb="13" eb="15">
      <t>オクエン</t>
    </rPh>
    <rPh sb="15" eb="17">
      <t>ミマン</t>
    </rPh>
    <rPh sb="17" eb="21">
      <t>シシャゴニュウ</t>
    </rPh>
    <phoneticPr fontId="3"/>
  </si>
  <si>
    <t xml:space="preserve">1.   The outstanding amount of interest-bearing government bonds held by the Bank (delivery basis),  </t>
    <phoneticPr fontId="3"/>
  </si>
  <si>
    <t>2.   Face value (rounded to the nearest 100 million yen).</t>
    <phoneticPr fontId="3"/>
  </si>
  <si>
    <t>2-Year JGB</t>
    <phoneticPr fontId="5"/>
  </si>
  <si>
    <t>5-Year JGB</t>
    <phoneticPr fontId="5"/>
  </si>
  <si>
    <t>10-Year JGB</t>
    <phoneticPr fontId="5"/>
  </si>
  <si>
    <t>20-Year JGB</t>
    <phoneticPr fontId="5"/>
  </si>
  <si>
    <t>30-Year JGB</t>
    <phoneticPr fontId="5"/>
  </si>
  <si>
    <t>40-Year JGB</t>
    <phoneticPr fontId="5"/>
  </si>
  <si>
    <t>Inflation-indexed JGB</t>
    <phoneticPr fontId="5"/>
  </si>
  <si>
    <r>
      <rPr>
        <sz val="12"/>
        <rFont val="ＭＳ Ｐゴシック"/>
        <family val="3"/>
        <charset val="128"/>
      </rPr>
      <t xml:space="preserve">
</t>
    </r>
    <r>
      <rPr>
        <sz val="12"/>
        <rFont val="Arial"/>
        <family val="2"/>
      </rPr>
      <t>Floating-rate JGB</t>
    </r>
  </si>
  <si>
    <t>YEN/Dollar</t>
  </si>
  <si>
    <r>
      <t xml:space="preserve">
</t>
    </r>
    <r>
      <rPr>
        <sz val="11"/>
        <rFont val="Arial Unicode MS"/>
        <family val="3"/>
        <charset val="128"/>
      </rPr>
      <t>Amount Outstanding</t>
    </r>
  </si>
  <si>
    <r>
      <t xml:space="preserve">
</t>
    </r>
    <r>
      <rPr>
        <sz val="11"/>
        <rFont val="Arial Unicode MS"/>
        <family val="3"/>
        <charset val="128"/>
      </rPr>
      <t>Issue Number</t>
    </r>
  </si>
  <si>
    <r>
      <t xml:space="preserve">
</t>
    </r>
    <r>
      <rPr>
        <sz val="11"/>
        <rFont val="Arial Unicode MS"/>
        <family val="3"/>
        <charset val="128"/>
      </rPr>
      <t>Issue</t>
    </r>
  </si>
  <si>
    <t>Dollar Conversion</t>
  </si>
  <si>
    <t xml:space="preserve">
Floating-rate JGB</t>
  </si>
  <si>
    <t>10-Year JGB</t>
  </si>
  <si>
    <t>20-Year JGB</t>
  </si>
  <si>
    <t>2-Year JGB</t>
  </si>
  <si>
    <t>30-Year JGB</t>
  </si>
  <si>
    <t>40-Year JGB</t>
  </si>
  <si>
    <t>5-Year JGB</t>
  </si>
  <si>
    <t>Inflation-indexed JGB</t>
  </si>
  <si>
    <t>Grand Total</t>
  </si>
  <si>
    <t>Sum of YEN/Dollar</t>
  </si>
  <si>
    <t>Rate used for Conversion</t>
  </si>
  <si>
    <t>All Bond Types</t>
  </si>
  <si>
    <t>Percent of Bonds</t>
  </si>
  <si>
    <t>LONG TERM (10 YR PLUS)</t>
  </si>
  <si>
    <t>SHORT TERM + 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</si>
</sst>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[$-F800]dddd\,\ mmmm\ dd\,\ yyyy"/>
    <numFmt numFmtId="165" formatCode="&quot;(&quot;yyyy&quot;年&quot;mm&quot;月&quot;dd&quot;日現在)&quot;"/>
    <numFmt numFmtId="166" formatCode="0&quot;回債&quot;"/>
    <numFmt numFmtId="167" formatCode="&quot;# &quot;0"/>
    <numFmt numFmtId="168" formatCode="mmmm\ d&quot;,&quot;\ yyyy"/>
    <numFmt numFmtId="169" formatCode="&quot;日本銀行が保有する国債の銘柄別残高 (&quot;yyyy&quot;年&quot;m&quot;月&quot;d&quot;日現在)&quot;"/>
    <numFmt numFmtId="170" formatCode="&quot;Japanese Government Bonds Held by the Bank of Japan (as of&quot;\ mmmm\ d&quot;,&quot;\ yyyy&quot;)&quot;"/>
    <numFmt numFmtId="173" formatCode="_([$JPY]\ * #,##0.00_);_([$JPY]\ * \(#,##0.00\);_([$JPY]\ * &quot;-&quot;??_);_(@_)"/>
    <numFmt numFmtId="174" formatCode="&quot;$&quot;#,##0"/>
    <numFmt numFmtId="177" formatCode="_(&quot;$&quot;* #,##0_);_(&quot;$&quot;* \(#,##0\);_(&quot;$&quot;* &quot;-&quot;??_);_(@_)"/>
    <numFmt numFmtId="182" formatCode="_(* #,##0_);_(* \(#,##0\);_(* &quot;-&quot;??_);_(@_)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4"/>
      <name val="Arial"/>
      <family val="2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1"/>
      <name val="Arial Unicode MS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2"/>
      <name val="Arial"/>
      <family val="3"/>
      <charset val="128"/>
    </font>
    <font>
      <b/>
      <sz val="11"/>
      <name val="ＭＳ Ｐゴシック"/>
    </font>
    <font>
      <b/>
      <sz val="14"/>
      <name val="ＭＳ Ｐゴシック"/>
    </font>
    <font>
      <sz val="14"/>
      <name val="ＭＳ Ｐゴシック"/>
      <family val="3"/>
      <charset val="128"/>
    </font>
    <font>
      <b/>
      <sz val="16"/>
      <name val="ＭＳ Ｐゴシック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38" fontId="2" fillId="0" borderId="0" xfId="1" applyFont="1" applyFill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2" fillId="0" borderId="0" xfId="2" applyFont="1" applyFill="1" applyAlignment="1">
      <alignment horizontal="right" vertical="center"/>
    </xf>
    <xf numFmtId="0" fontId="6" fillId="0" borderId="0" xfId="3" applyFont="1" applyAlignment="1" applyProtection="1">
      <alignment vertical="center"/>
      <protection locked="0"/>
    </xf>
    <xf numFmtId="0" fontId="0" fillId="0" borderId="0" xfId="3" applyFont="1"/>
    <xf numFmtId="38" fontId="2" fillId="0" borderId="0" xfId="2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 vertical="center"/>
    </xf>
    <xf numFmtId="165" fontId="4" fillId="0" borderId="0" xfId="0" applyNumberFormat="1" applyFont="1" applyAlignment="1">
      <alignment horizontal="left" vertical="center"/>
    </xf>
    <xf numFmtId="38" fontId="2" fillId="0" borderId="0" xfId="1" applyFont="1" applyFill="1" applyAlignment="1">
      <alignment horizontal="left" vertical="center"/>
    </xf>
    <xf numFmtId="38" fontId="2" fillId="0" borderId="0" xfId="1" applyFont="1" applyFill="1" applyAlignment="1">
      <alignment horizontal="left" vertical="top"/>
    </xf>
    <xf numFmtId="168" fontId="2" fillId="0" borderId="0" xfId="0" applyNumberFormat="1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8" xfId="0" applyBorder="1"/>
    <xf numFmtId="0" fontId="7" fillId="0" borderId="1" xfId="0" applyFont="1" applyBorder="1" applyAlignment="1">
      <alignment vertical="center"/>
    </xf>
    <xf numFmtId="0" fontId="0" fillId="0" borderId="3" xfId="0" applyBorder="1"/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0" xfId="5" applyFont="1" applyAlignment="1">
      <alignment vertical="center"/>
    </xf>
    <xf numFmtId="0" fontId="11" fillId="0" borderId="5" xfId="0" quotePrefix="1" applyFont="1" applyBorder="1" applyAlignment="1">
      <alignment vertical="center"/>
    </xf>
    <xf numFmtId="0" fontId="11" fillId="0" borderId="7" xfId="0" quotePrefix="1" applyFont="1" applyBorder="1" applyAlignment="1">
      <alignment vertical="center"/>
    </xf>
    <xf numFmtId="0" fontId="12" fillId="0" borderId="7" xfId="4" quotePrefix="1" applyFont="1" applyBorder="1" applyAlignment="1">
      <alignment vertical="center"/>
    </xf>
    <xf numFmtId="0" fontId="12" fillId="0" borderId="2" xfId="4" quotePrefix="1" applyFont="1" applyBorder="1" applyAlignment="1">
      <alignment vertical="center"/>
    </xf>
    <xf numFmtId="0" fontId="12" fillId="0" borderId="5" xfId="4" quotePrefix="1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1" applyNumberFormat="1" applyFont="1" applyFill="1" applyAlignment="1">
      <alignment horizontal="right" vertical="center"/>
    </xf>
    <xf numFmtId="167" fontId="2" fillId="0" borderId="0" xfId="1" applyNumberFormat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2" fillId="0" borderId="3" xfId="4" quotePrefix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0" xfId="3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5" fillId="0" borderId="0" xfId="5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38" fontId="0" fillId="0" borderId="0" xfId="1" applyFont="1" applyFill="1" applyBorder="1" applyAlignment="1">
      <alignment horizontal="center" vertical="center" wrapText="1"/>
    </xf>
    <xf numFmtId="38" fontId="1" fillId="0" borderId="0" xfId="1" applyFont="1" applyFill="1" applyBorder="1" applyAlignment="1">
      <alignment horizontal="center" vertical="center"/>
    </xf>
    <xf numFmtId="173" fontId="2" fillId="0" borderId="12" xfId="0" applyNumberFormat="1" applyFont="1" applyBorder="1" applyAlignment="1">
      <alignment horizontal="right" vertical="center"/>
    </xf>
    <xf numFmtId="173" fontId="2" fillId="0" borderId="9" xfId="0" applyNumberFormat="1" applyFont="1" applyBorder="1" applyAlignment="1">
      <alignment horizontal="right" vertical="center"/>
    </xf>
    <xf numFmtId="173" fontId="2" fillId="0" borderId="14" xfId="0" applyNumberFormat="1" applyFont="1" applyBorder="1" applyAlignment="1">
      <alignment horizontal="right" vertical="center"/>
    </xf>
    <xf numFmtId="173" fontId="2" fillId="0" borderId="16" xfId="0" applyNumberFormat="1" applyFont="1" applyBorder="1" applyAlignment="1">
      <alignment horizontal="right" vertical="center"/>
    </xf>
    <xf numFmtId="173" fontId="2" fillId="0" borderId="17" xfId="0" applyNumberFormat="1" applyFont="1" applyBorder="1" applyAlignment="1">
      <alignment horizontal="right" vertical="center"/>
    </xf>
    <xf numFmtId="0" fontId="16" fillId="0" borderId="19" xfId="0" applyFont="1" applyBorder="1" applyAlignment="1">
      <alignment horizontal="center" vertical="center" wrapText="1"/>
    </xf>
    <xf numFmtId="174" fontId="2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left"/>
    </xf>
    <xf numFmtId="177" fontId="19" fillId="0" borderId="0" xfId="0" applyNumberFormat="1" applyFont="1"/>
    <xf numFmtId="10" fontId="19" fillId="0" borderId="0" xfId="7" applyNumberFormat="1" applyFont="1" applyAlignment="1">
      <alignment horizontal="center"/>
    </xf>
    <xf numFmtId="10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0" fontId="20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 wrapText="1"/>
    </xf>
    <xf numFmtId="0" fontId="19" fillId="3" borderId="3" xfId="0" applyFont="1" applyFill="1" applyBorder="1" applyAlignment="1">
      <alignment horizontal="left"/>
    </xf>
    <xf numFmtId="177" fontId="19" fillId="3" borderId="3" xfId="0" applyNumberFormat="1" applyFont="1" applyFill="1" applyBorder="1"/>
    <xf numFmtId="10" fontId="18" fillId="3" borderId="3" xfId="0" applyNumberFormat="1" applyFont="1" applyFill="1" applyBorder="1" applyAlignment="1">
      <alignment horizontal="center"/>
    </xf>
    <xf numFmtId="182" fontId="17" fillId="0" borderId="0" xfId="6" applyNumberFormat="1" applyFont="1" applyAlignment="1">
      <alignment horizontal="center"/>
    </xf>
    <xf numFmtId="0" fontId="22" fillId="2" borderId="0" xfId="0" applyFont="1" applyFill="1" applyAlignment="1">
      <alignment horizontal="center"/>
    </xf>
  </cellXfs>
  <cellStyles count="8">
    <cellStyle name="Comma" xfId="6" builtinId="3"/>
    <cellStyle name="Comma [0]" xfId="1" builtinId="6"/>
    <cellStyle name="Normal" xfId="0" builtinId="0"/>
    <cellStyle name="Percent" xfId="7" builtinId="5"/>
    <cellStyle name="桁区切り 2" xfId="2" xr:uid="{00000000-0005-0000-0000-000001000000}"/>
    <cellStyle name="標準 3" xfId="3" xr:uid="{00000000-0005-0000-0000-000003000000}"/>
    <cellStyle name="標準 4" xfId="5" xr:uid="{00000000-0005-0000-0000-000004000000}"/>
    <cellStyle name="標準_renew_en" xfId="4" xr:uid="{00000000-0005-0000-0000-000005000000}"/>
  </cellStyles>
  <dxfs count="50">
    <dxf>
      <numFmt numFmtId="34" formatCode="_(&quot;$&quot;* #,##0.00_);_(&quot;$&quot;* \(#,##0.00\);_(&quot;$&quot;* &quot;-&quot;??_);_(@_)"/>
    </dxf>
    <dxf>
      <numFmt numFmtId="175" formatCode="&quot;$&quot;#,##0.0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numFmt numFmtId="177" formatCode="_(&quot;$&quot;* #,##0_);_(&quot;$&quot;* \(#,##0\);_(&quot;$&quot;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/>
    </dxf>
    <dxf>
      <alignment horizontal="center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77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numFmt numFmtId="175" formatCode="&quot;$&quot;#,##0.00"/>
    </dxf>
    <dxf>
      <numFmt numFmtId="34" formatCode="_(&quot;$&quot;* #,##0.00_);_(&quot;$&quot;* \(#,##0.00\);_(&quot;$&quot;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994545</xdr:colOff>
      <xdr:row>0</xdr:row>
      <xdr:rowOff>9944</xdr:rowOff>
    </xdr:from>
    <xdr:to>
      <xdr:col>7</xdr:col>
      <xdr:colOff>901658</xdr:colOff>
      <xdr:row>15</xdr:row>
      <xdr:rowOff>16602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029D44-9EBF-3FBA-A30E-C056976E3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0603" y="9944"/>
          <a:ext cx="4940709" cy="346496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36.778535069447" createdVersion="8" refreshedVersion="8" minRefreshableVersion="3" recordCount="312" xr:uid="{E95F16CF-9637-4681-A8DD-B4E121302F84}">
  <cacheSource type="worksheet">
    <worksheetSource ref="C15:F327" sheet="mei"/>
  </cacheSource>
  <cacheFields count="4">
    <cacheField name="_x000a_Issue" numFmtId="0">
      <sharedItems count="8">
        <s v="2-Year JGB"/>
        <s v="5-Year JGB"/>
        <s v="10-Year JGB"/>
        <s v="20-Year JGB"/>
        <s v="30-Year JGB"/>
        <s v="40-Year JGB"/>
        <s v="_x000a_Floating-rate JGB"/>
        <s v="Inflation-indexed JGB"/>
      </sharedItems>
    </cacheField>
    <cacheField name="_x000a_Issue Number" numFmtId="0">
      <sharedItems containsSemiMixedTypes="0" containsString="0" containsNumber="1" containsInteger="1" minValue="1" maxValue="446"/>
    </cacheField>
    <cacheField name="_x000a_Amount Outstanding" numFmtId="173">
      <sharedItems containsSemiMixedTypes="0" containsString="0" containsNumber="1" containsInteger="1" minValue="14" maxValue="89525"/>
    </cacheField>
    <cacheField name="YEN/Dollar" numFmtId="174">
      <sharedItems containsSemiMixedTypes="0" containsString="0" containsNumber="1" minValue="10526315.789473685" maxValue="67312030075.1879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2">
  <r>
    <x v="0"/>
    <n v="423"/>
    <n v="25579"/>
    <n v="19232330827.067669"/>
  </r>
  <r>
    <x v="0"/>
    <n v="424"/>
    <n v="10371"/>
    <n v="7797744360.902256"/>
  </r>
  <r>
    <x v="0"/>
    <n v="425"/>
    <n v="19079"/>
    <n v="14345112781.954887"/>
  </r>
  <r>
    <x v="0"/>
    <n v="426"/>
    <n v="25382"/>
    <n v="19084210526.315788"/>
  </r>
  <r>
    <x v="0"/>
    <n v="427"/>
    <n v="15626"/>
    <n v="11748872180.451128"/>
  </r>
  <r>
    <x v="0"/>
    <n v="428"/>
    <n v="15304"/>
    <n v="11506766917.293234"/>
  </r>
  <r>
    <x v="0"/>
    <n v="429"/>
    <n v="23405"/>
    <n v="17597744360.902256"/>
  </r>
  <r>
    <x v="0"/>
    <n v="430"/>
    <n v="21016"/>
    <n v="15801503759.398497"/>
  </r>
  <r>
    <x v="0"/>
    <n v="431"/>
    <n v="15192"/>
    <n v="11422556390.977444"/>
  </r>
  <r>
    <x v="0"/>
    <n v="432"/>
    <n v="13689"/>
    <n v="10292481203.007519"/>
  </r>
  <r>
    <x v="0"/>
    <n v="433"/>
    <n v="21920"/>
    <n v="16481203007.518797"/>
  </r>
  <r>
    <x v="0"/>
    <n v="434"/>
    <n v="19020"/>
    <n v="14300751879.699247"/>
  </r>
  <r>
    <x v="0"/>
    <n v="435"/>
    <n v="16481"/>
    <n v="12391729323.308271"/>
  </r>
  <r>
    <x v="0"/>
    <n v="436"/>
    <n v="11999"/>
    <n v="9021804511.2781963"/>
  </r>
  <r>
    <x v="0"/>
    <n v="437"/>
    <n v="12785"/>
    <n v="9612781954.8872185"/>
  </r>
  <r>
    <x v="0"/>
    <n v="438"/>
    <n v="13038"/>
    <n v="9803007518.7969933"/>
  </r>
  <r>
    <x v="0"/>
    <n v="439"/>
    <n v="13557"/>
    <n v="10193233082.706766"/>
  </r>
  <r>
    <x v="0"/>
    <n v="440"/>
    <n v="7154"/>
    <n v="5378947368.4210529"/>
  </r>
  <r>
    <x v="0"/>
    <n v="441"/>
    <n v="6184"/>
    <n v="4649624060.1503763"/>
  </r>
  <r>
    <x v="0"/>
    <n v="442"/>
    <n v="11025"/>
    <n v="8289473684.2105265"/>
  </r>
  <r>
    <x v="0"/>
    <n v="443"/>
    <n v="6248"/>
    <n v="4697744360.902256"/>
  </r>
  <r>
    <x v="0"/>
    <n v="444"/>
    <n v="3483"/>
    <n v="2618796992.4812031"/>
  </r>
  <r>
    <x v="0"/>
    <n v="445"/>
    <n v="5435"/>
    <n v="4086466165.4135337"/>
  </r>
  <r>
    <x v="0"/>
    <n v="446"/>
    <n v="5672"/>
    <n v="4264661654.1353383"/>
  </r>
  <r>
    <x v="1"/>
    <n v="136"/>
    <n v="56912"/>
    <n v="42790977443.609024"/>
  </r>
  <r>
    <x v="1"/>
    <n v="137"/>
    <n v="55792"/>
    <n v="41948872180.451126"/>
  </r>
  <r>
    <x v="1"/>
    <n v="138"/>
    <n v="53237"/>
    <n v="40027819548.872177"/>
  </r>
  <r>
    <x v="1"/>
    <n v="139"/>
    <n v="49463"/>
    <n v="37190225563.909775"/>
  </r>
  <r>
    <x v="1"/>
    <n v="140"/>
    <n v="39236"/>
    <n v="29500751879.699249"/>
  </r>
  <r>
    <x v="1"/>
    <n v="141"/>
    <n v="47108"/>
    <n v="35419548872.18045"/>
  </r>
  <r>
    <x v="1"/>
    <n v="142"/>
    <n v="43532"/>
    <n v="32730827067.669174"/>
  </r>
  <r>
    <x v="1"/>
    <n v="143"/>
    <n v="44551"/>
    <n v="33496992481.203007"/>
  </r>
  <r>
    <x v="1"/>
    <n v="144"/>
    <n v="56936"/>
    <n v="42809022556.390976"/>
  </r>
  <r>
    <x v="1"/>
    <n v="145"/>
    <n v="65720"/>
    <n v="49413533834.586464"/>
  </r>
  <r>
    <x v="1"/>
    <n v="146"/>
    <n v="56116"/>
    <n v="42192481203.007523"/>
  </r>
  <r>
    <x v="1"/>
    <n v="147"/>
    <n v="55194"/>
    <n v="41499248120.300751"/>
  </r>
  <r>
    <x v="1"/>
    <n v="148"/>
    <n v="58482"/>
    <n v="43971428571.428574"/>
  </r>
  <r>
    <x v="1"/>
    <n v="149"/>
    <n v="60129"/>
    <n v="45209774436.090225"/>
  </r>
  <r>
    <x v="1"/>
    <n v="150"/>
    <n v="46235"/>
    <n v="34763157894.736839"/>
  </r>
  <r>
    <x v="1"/>
    <n v="151"/>
    <n v="26726"/>
    <n v="20094736842.105263"/>
  </r>
  <r>
    <x v="1"/>
    <n v="152"/>
    <n v="12118"/>
    <n v="9111278195.4887218"/>
  </r>
  <r>
    <x v="1"/>
    <n v="153"/>
    <n v="48486"/>
    <n v="36455639097.744362"/>
  </r>
  <r>
    <x v="1"/>
    <n v="154"/>
    <n v="47592"/>
    <n v="35783458646.616539"/>
  </r>
  <r>
    <x v="1"/>
    <n v="155"/>
    <n v="20205"/>
    <n v="15191729323.308271"/>
  </r>
  <r>
    <x v="1"/>
    <n v="156"/>
    <n v="15522"/>
    <n v="11670676691.729322"/>
  </r>
  <r>
    <x v="2"/>
    <n v="329"/>
    <n v="44447"/>
    <n v="33418796992.481201"/>
  </r>
  <r>
    <x v="2"/>
    <n v="330"/>
    <n v="42444"/>
    <n v="31912781954.887218"/>
  </r>
  <r>
    <x v="2"/>
    <n v="331"/>
    <n v="24028"/>
    <n v="18066165413.533836"/>
  </r>
  <r>
    <x v="2"/>
    <n v="332"/>
    <n v="65877"/>
    <n v="49531578947.368423"/>
  </r>
  <r>
    <x v="2"/>
    <n v="333"/>
    <n v="66667"/>
    <n v="50125563909.774437"/>
  </r>
  <r>
    <x v="2"/>
    <n v="334"/>
    <n v="70255"/>
    <n v="52823308270.676689"/>
  </r>
  <r>
    <x v="2"/>
    <n v="335"/>
    <n v="67108"/>
    <n v="50457142857.14286"/>
  </r>
  <r>
    <x v="2"/>
    <n v="336"/>
    <n v="24806"/>
    <n v="18651127819.548874"/>
  </r>
  <r>
    <x v="2"/>
    <n v="337"/>
    <n v="44392"/>
    <n v="33377443609.022556"/>
  </r>
  <r>
    <x v="2"/>
    <n v="338"/>
    <n v="72116"/>
    <n v="54222556390.97744"/>
  </r>
  <r>
    <x v="2"/>
    <n v="339"/>
    <n v="79820"/>
    <n v="60015037593.984962"/>
  </r>
  <r>
    <x v="2"/>
    <n v="340"/>
    <n v="77847"/>
    <n v="58531578947.368423"/>
  </r>
  <r>
    <x v="2"/>
    <n v="341"/>
    <n v="75899"/>
    <n v="57066917293.233086"/>
  </r>
  <r>
    <x v="2"/>
    <n v="342"/>
    <n v="76083"/>
    <n v="57205263157.894737"/>
  </r>
  <r>
    <x v="2"/>
    <n v="343"/>
    <n v="74646"/>
    <n v="56124812030.075188"/>
  </r>
  <r>
    <x v="2"/>
    <n v="344"/>
    <n v="73709"/>
    <n v="55420300751.8797"/>
  </r>
  <r>
    <x v="2"/>
    <n v="345"/>
    <n v="73572"/>
    <n v="55317293233.08271"/>
  </r>
  <r>
    <x v="2"/>
    <n v="346"/>
    <n v="68576"/>
    <n v="51560902255.639099"/>
  </r>
  <r>
    <x v="2"/>
    <n v="347"/>
    <n v="69412"/>
    <n v="52189473684.210526"/>
  </r>
  <r>
    <x v="2"/>
    <n v="348"/>
    <n v="67201"/>
    <n v="50527067669.172935"/>
  </r>
  <r>
    <x v="2"/>
    <n v="349"/>
    <n v="65874"/>
    <n v="49529323308.270676"/>
  </r>
  <r>
    <x v="2"/>
    <n v="350"/>
    <n v="89525"/>
    <n v="67312030075.187973"/>
  </r>
  <r>
    <x v="2"/>
    <n v="351"/>
    <n v="64958"/>
    <n v="48840601503.759399"/>
  </r>
  <r>
    <x v="2"/>
    <n v="352"/>
    <n v="63669"/>
    <n v="47871428571.428574"/>
  </r>
  <r>
    <x v="2"/>
    <n v="353"/>
    <n v="59866"/>
    <n v="45012030075.187973"/>
  </r>
  <r>
    <x v="2"/>
    <n v="354"/>
    <n v="58932"/>
    <n v="44309774436.090225"/>
  </r>
  <r>
    <x v="2"/>
    <n v="355"/>
    <n v="57738"/>
    <n v="43412030075.187973"/>
  </r>
  <r>
    <x v="2"/>
    <n v="356"/>
    <n v="57918"/>
    <n v="43547368421.052635"/>
  </r>
  <r>
    <x v="2"/>
    <n v="357"/>
    <n v="55063"/>
    <n v="41400751879.699249"/>
  </r>
  <r>
    <x v="2"/>
    <n v="358"/>
    <n v="59112"/>
    <n v="44445112781.954887"/>
  </r>
  <r>
    <x v="2"/>
    <n v="359"/>
    <n v="62586"/>
    <n v="47057142857.14286"/>
  </r>
  <r>
    <x v="2"/>
    <n v="360"/>
    <n v="74814"/>
    <n v="56251127819.548874"/>
  </r>
  <r>
    <x v="2"/>
    <n v="361"/>
    <n v="70317"/>
    <n v="52869924812.030075"/>
  </r>
  <r>
    <x v="2"/>
    <n v="362"/>
    <n v="67694"/>
    <n v="50897744360.902252"/>
  </r>
  <r>
    <x v="2"/>
    <n v="363"/>
    <n v="59773"/>
    <n v="44942105263.157898"/>
  </r>
  <r>
    <x v="2"/>
    <n v="364"/>
    <n v="65683"/>
    <n v="49385714285.714287"/>
  </r>
  <r>
    <x v="2"/>
    <n v="365"/>
    <n v="69327"/>
    <n v="52125563909.774437"/>
  </r>
  <r>
    <x v="2"/>
    <n v="366"/>
    <n v="82262"/>
    <n v="61851127819.548874"/>
  </r>
  <r>
    <x v="2"/>
    <n v="367"/>
    <n v="78964"/>
    <n v="59371428571.428574"/>
  </r>
  <r>
    <x v="2"/>
    <n v="368"/>
    <n v="86039"/>
    <n v="64690977443.609024"/>
  </r>
  <r>
    <x v="2"/>
    <n v="369"/>
    <n v="74625"/>
    <n v="56109022556.390976"/>
  </r>
  <r>
    <x v="3"/>
    <n v="62"/>
    <n v="9902"/>
    <n v="7445112781.9548874"/>
  </r>
  <r>
    <x v="3"/>
    <n v="63"/>
    <n v="5958"/>
    <n v="4479699248.1203003"/>
  </r>
  <r>
    <x v="3"/>
    <n v="64"/>
    <n v="15571"/>
    <n v="11707518796.992481"/>
  </r>
  <r>
    <x v="3"/>
    <n v="65"/>
    <n v="6903"/>
    <n v="5190225563.9097748"/>
  </r>
  <r>
    <x v="3"/>
    <n v="66"/>
    <n v="5705"/>
    <n v="4289473684.2105265"/>
  </r>
  <r>
    <x v="3"/>
    <n v="67"/>
    <n v="3557"/>
    <n v="2674436090.225564"/>
  </r>
  <r>
    <x v="3"/>
    <n v="68"/>
    <n v="3303"/>
    <n v="2483458646.6165414"/>
  </r>
  <r>
    <x v="3"/>
    <n v="69"/>
    <n v="7322"/>
    <n v="5505263157.8947372"/>
  </r>
  <r>
    <x v="3"/>
    <n v="70"/>
    <n v="9997"/>
    <n v="7516541353.3834591"/>
  </r>
  <r>
    <x v="3"/>
    <n v="71"/>
    <n v="4201"/>
    <n v="3158646616.5413532"/>
  </r>
  <r>
    <x v="3"/>
    <n v="72"/>
    <n v="11957"/>
    <n v="8990225563.9097748"/>
  </r>
  <r>
    <x v="3"/>
    <n v="73"/>
    <n v="4371"/>
    <n v="3286466165.4135337"/>
  </r>
  <r>
    <x v="3"/>
    <n v="74"/>
    <n v="4306"/>
    <n v="3237593984.9624062"/>
  </r>
  <r>
    <x v="3"/>
    <n v="75"/>
    <n v="3458"/>
    <n v="2600000000"/>
  </r>
  <r>
    <x v="3"/>
    <n v="76"/>
    <n v="4518"/>
    <n v="3396992481.2030077"/>
  </r>
  <r>
    <x v="3"/>
    <n v="77"/>
    <n v="4862"/>
    <n v="3655639097.7443609"/>
  </r>
  <r>
    <x v="3"/>
    <n v="78"/>
    <n v="3424"/>
    <n v="2574436090.225564"/>
  </r>
  <r>
    <x v="3"/>
    <n v="79"/>
    <n v="3499"/>
    <n v="2630827067.6691728"/>
  </r>
  <r>
    <x v="3"/>
    <n v="80"/>
    <n v="5406"/>
    <n v="4064661654.1353383"/>
  </r>
  <r>
    <x v="3"/>
    <n v="81"/>
    <n v="4094"/>
    <n v="3078195488.7218046"/>
  </r>
  <r>
    <x v="3"/>
    <n v="82"/>
    <n v="9664"/>
    <n v="7266165413.5338345"/>
  </r>
  <r>
    <x v="3"/>
    <n v="83"/>
    <n v="4812"/>
    <n v="3618045112.7819548"/>
  </r>
  <r>
    <x v="3"/>
    <n v="84"/>
    <n v="9746"/>
    <n v="7327819548.87218"/>
  </r>
  <r>
    <x v="3"/>
    <n v="85"/>
    <n v="3940"/>
    <n v="2962406015.0375938"/>
  </r>
  <r>
    <x v="3"/>
    <n v="86"/>
    <n v="7252"/>
    <n v="5452631578.9473686"/>
  </r>
  <r>
    <x v="3"/>
    <n v="87"/>
    <n v="4234"/>
    <n v="3183458646.6165414"/>
  </r>
  <r>
    <x v="3"/>
    <n v="88"/>
    <n v="9347"/>
    <n v="7027819548.87218"/>
  </r>
  <r>
    <x v="3"/>
    <n v="89"/>
    <n v="4843"/>
    <n v="3641353383.4586468"/>
  </r>
  <r>
    <x v="3"/>
    <n v="90"/>
    <n v="8963"/>
    <n v="6739097744.3609018"/>
  </r>
  <r>
    <x v="3"/>
    <n v="91"/>
    <n v="5519"/>
    <n v="4149624060.1503758"/>
  </r>
  <r>
    <x v="3"/>
    <n v="92"/>
    <n v="15363"/>
    <n v="11551127819.548872"/>
  </r>
  <r>
    <x v="3"/>
    <n v="93"/>
    <n v="7274"/>
    <n v="5469172932.3308268"/>
  </r>
  <r>
    <x v="3"/>
    <n v="94"/>
    <n v="9286"/>
    <n v="6981954887.2180452"/>
  </r>
  <r>
    <x v="3"/>
    <n v="95"/>
    <n v="14743"/>
    <n v="11084962406.015038"/>
  </r>
  <r>
    <x v="3"/>
    <n v="96"/>
    <n v="6200"/>
    <n v="4661654135.3383455"/>
  </r>
  <r>
    <x v="3"/>
    <n v="97"/>
    <n v="9976"/>
    <n v="7500751879.6992483"/>
  </r>
  <r>
    <x v="3"/>
    <n v="98"/>
    <n v="5967"/>
    <n v="4486466165.4135342"/>
  </r>
  <r>
    <x v="3"/>
    <n v="99"/>
    <n v="11862"/>
    <n v="8918796992.4812031"/>
  </r>
  <r>
    <x v="3"/>
    <n v="100"/>
    <n v="5160"/>
    <n v="3879699248.1203008"/>
  </r>
  <r>
    <x v="3"/>
    <n v="101"/>
    <n v="3925"/>
    <n v="2951127819.548872"/>
  </r>
  <r>
    <x v="3"/>
    <n v="102"/>
    <n v="2670"/>
    <n v="2007518796.9924812"/>
  </r>
  <r>
    <x v="3"/>
    <n v="103"/>
    <n v="4611"/>
    <n v="3466917293.2330828"/>
  </r>
  <r>
    <x v="3"/>
    <n v="104"/>
    <n v="3286"/>
    <n v="2470676691.7293234"/>
  </r>
  <r>
    <x v="3"/>
    <n v="105"/>
    <n v="8096"/>
    <n v="6087218045.1127815"/>
  </r>
  <r>
    <x v="3"/>
    <n v="106"/>
    <n v="4545"/>
    <n v="3417293233.0827069"/>
  </r>
  <r>
    <x v="3"/>
    <n v="107"/>
    <n v="7641"/>
    <n v="5745112781.9548874"/>
  </r>
  <r>
    <x v="3"/>
    <n v="108"/>
    <n v="13304"/>
    <n v="10003007518.796993"/>
  </r>
  <r>
    <x v="3"/>
    <n v="109"/>
    <n v="6220"/>
    <n v="4676691729.323308"/>
  </r>
  <r>
    <x v="3"/>
    <n v="110"/>
    <n v="7127"/>
    <n v="5358646616.5413532"/>
  </r>
  <r>
    <x v="3"/>
    <n v="111"/>
    <n v="6700"/>
    <n v="5037593984.9624062"/>
  </r>
  <r>
    <x v="3"/>
    <n v="112"/>
    <n v="10519"/>
    <n v="7909022556.3909779"/>
  </r>
  <r>
    <x v="3"/>
    <n v="113"/>
    <n v="28777"/>
    <n v="21636842105.263157"/>
  </r>
  <r>
    <x v="3"/>
    <n v="114"/>
    <n v="12673"/>
    <n v="9528571428.5714283"/>
  </r>
  <r>
    <x v="3"/>
    <n v="115"/>
    <n v="4947"/>
    <n v="3719548872.1804509"/>
  </r>
  <r>
    <x v="3"/>
    <n v="116"/>
    <n v="6871"/>
    <n v="5166165413.5338345"/>
  </r>
  <r>
    <x v="3"/>
    <n v="117"/>
    <n v="11910"/>
    <n v="8954887218.0451126"/>
  </r>
  <r>
    <x v="3"/>
    <n v="118"/>
    <n v="6015"/>
    <n v="4522556390.9774437"/>
  </r>
  <r>
    <x v="3"/>
    <n v="119"/>
    <n v="4642"/>
    <n v="3490225563.9097743"/>
  </r>
  <r>
    <x v="3"/>
    <n v="120"/>
    <n v="7698"/>
    <n v="5787969924.8120298"/>
  </r>
  <r>
    <x v="3"/>
    <n v="121"/>
    <n v="12392"/>
    <n v="9317293233.0827065"/>
  </r>
  <r>
    <x v="3"/>
    <n v="122"/>
    <n v="7283"/>
    <n v="5475939849.6240597"/>
  </r>
  <r>
    <x v="3"/>
    <n v="123"/>
    <n v="6461"/>
    <n v="4857894736.8421049"/>
  </r>
  <r>
    <x v="3"/>
    <n v="124"/>
    <n v="5369"/>
    <n v="4036842105.2631578"/>
  </r>
  <r>
    <x v="3"/>
    <n v="125"/>
    <n v="4131"/>
    <n v="3106015037.5939851"/>
  </r>
  <r>
    <x v="3"/>
    <n v="126"/>
    <n v="4675"/>
    <n v="3515037593.9849625"/>
  </r>
  <r>
    <x v="3"/>
    <n v="127"/>
    <n v="5738"/>
    <n v="4314285714.2857141"/>
  </r>
  <r>
    <x v="3"/>
    <n v="128"/>
    <n v="9465"/>
    <n v="7116541353.3834591"/>
  </r>
  <r>
    <x v="3"/>
    <n v="129"/>
    <n v="5507"/>
    <n v="4140601503.7593985"/>
  </r>
  <r>
    <x v="3"/>
    <n v="130"/>
    <n v="8110"/>
    <n v="6097744360.902256"/>
  </r>
  <r>
    <x v="3"/>
    <n v="131"/>
    <n v="4032"/>
    <n v="3031578947.3684211"/>
  </r>
  <r>
    <x v="3"/>
    <n v="132"/>
    <n v="4939"/>
    <n v="3713533834.5864663"/>
  </r>
  <r>
    <x v="3"/>
    <n v="133"/>
    <n v="7981"/>
    <n v="6000751879.6992483"/>
  </r>
  <r>
    <x v="3"/>
    <n v="134"/>
    <n v="5886"/>
    <n v="4425563909.774436"/>
  </r>
  <r>
    <x v="3"/>
    <n v="135"/>
    <n v="5128"/>
    <n v="3855639097.7443609"/>
  </r>
  <r>
    <x v="3"/>
    <n v="136"/>
    <n v="4424"/>
    <n v="3326315789.4736843"/>
  </r>
  <r>
    <x v="3"/>
    <n v="137"/>
    <n v="7160"/>
    <n v="5383458646.6165409"/>
  </r>
  <r>
    <x v="3"/>
    <n v="138"/>
    <n v="8447"/>
    <n v="6351127819.548872"/>
  </r>
  <r>
    <x v="3"/>
    <n v="139"/>
    <n v="8725"/>
    <n v="6560150375.9398499"/>
  </r>
  <r>
    <x v="3"/>
    <n v="140"/>
    <n v="18366"/>
    <n v="13809022556.390978"/>
  </r>
  <r>
    <x v="3"/>
    <n v="141"/>
    <n v="10251"/>
    <n v="7707518796.9924812"/>
  </r>
  <r>
    <x v="3"/>
    <n v="142"/>
    <n v="8587"/>
    <n v="6456390977.4436092"/>
  </r>
  <r>
    <x v="3"/>
    <n v="143"/>
    <n v="15477"/>
    <n v="11636842105.263159"/>
  </r>
  <r>
    <x v="3"/>
    <n v="144"/>
    <n v="8815"/>
    <n v="6627819548.87218"/>
  </r>
  <r>
    <x v="3"/>
    <n v="145"/>
    <n v="23652"/>
    <n v="17783458646.616543"/>
  </r>
  <r>
    <x v="3"/>
    <n v="146"/>
    <n v="22684"/>
    <n v="17055639097.74436"/>
  </r>
  <r>
    <x v="3"/>
    <n v="147"/>
    <n v="28055"/>
    <n v="21093984962.406013"/>
  </r>
  <r>
    <x v="3"/>
    <n v="148"/>
    <n v="20191"/>
    <n v="15181203007.518797"/>
  </r>
  <r>
    <x v="3"/>
    <n v="149"/>
    <n v="23562"/>
    <n v="17715789473.684212"/>
  </r>
  <r>
    <x v="3"/>
    <n v="150"/>
    <n v="22706"/>
    <n v="17072180451.127819"/>
  </r>
  <r>
    <x v="3"/>
    <n v="151"/>
    <n v="25008"/>
    <n v="18803007518.796993"/>
  </r>
  <r>
    <x v="3"/>
    <n v="152"/>
    <n v="21284"/>
    <n v="16003007518.796993"/>
  </r>
  <r>
    <x v="3"/>
    <n v="153"/>
    <n v="26179"/>
    <n v="19683458646.616543"/>
  </r>
  <r>
    <x v="3"/>
    <n v="154"/>
    <n v="21879"/>
    <n v="16450375939.849625"/>
  </r>
  <r>
    <x v="3"/>
    <n v="155"/>
    <n v="21890"/>
    <n v="16458646616.541353"/>
  </r>
  <r>
    <x v="3"/>
    <n v="156"/>
    <n v="23266"/>
    <n v="17493233082.706768"/>
  </r>
  <r>
    <x v="3"/>
    <n v="157"/>
    <n v="22472"/>
    <n v="16896240601.503759"/>
  </r>
  <r>
    <x v="3"/>
    <n v="158"/>
    <n v="23441"/>
    <n v="17624812030.075188"/>
  </r>
  <r>
    <x v="3"/>
    <n v="159"/>
    <n v="17014"/>
    <n v="12792481203.007519"/>
  </r>
  <r>
    <x v="3"/>
    <n v="160"/>
    <n v="15217"/>
    <n v="11441353383.458647"/>
  </r>
  <r>
    <x v="3"/>
    <n v="161"/>
    <n v="18254"/>
    <n v="13724812030.075188"/>
  </r>
  <r>
    <x v="3"/>
    <n v="162"/>
    <n v="13236"/>
    <n v="9951879699.2481194"/>
  </r>
  <r>
    <x v="3"/>
    <n v="163"/>
    <n v="15936"/>
    <n v="11981954887.218044"/>
  </r>
  <r>
    <x v="3"/>
    <n v="164"/>
    <n v="22440"/>
    <n v="16872180451.127819"/>
  </r>
  <r>
    <x v="3"/>
    <n v="165"/>
    <n v="7506"/>
    <n v="5643609022.5563908"/>
  </r>
  <r>
    <x v="3"/>
    <n v="166"/>
    <n v="10544"/>
    <n v="7927819548.87218"/>
  </r>
  <r>
    <x v="3"/>
    <n v="167"/>
    <n v="10704"/>
    <n v="8048120300.7518797"/>
  </r>
  <r>
    <x v="3"/>
    <n v="168"/>
    <n v="7944"/>
    <n v="5972932330.8270674"/>
  </r>
  <r>
    <x v="3"/>
    <n v="169"/>
    <n v="4288"/>
    <n v="3224060150.3759398"/>
  </r>
  <r>
    <x v="3"/>
    <n v="170"/>
    <n v="4988"/>
    <n v="3750375939.8496242"/>
  </r>
  <r>
    <x v="3"/>
    <n v="171"/>
    <n v="1477"/>
    <n v="1110526315.7894738"/>
  </r>
  <r>
    <x v="3"/>
    <n v="172"/>
    <n v="1587"/>
    <n v="1193233082.7067668"/>
  </r>
  <r>
    <x v="3"/>
    <n v="173"/>
    <n v="2824"/>
    <n v="2123308270.6766918"/>
  </r>
  <r>
    <x v="3"/>
    <n v="174"/>
    <n v="865"/>
    <n v="650375939.84962404"/>
  </r>
  <r>
    <x v="3"/>
    <n v="175"/>
    <n v="2305"/>
    <n v="1733082706.7669172"/>
  </r>
  <r>
    <x v="3"/>
    <n v="176"/>
    <n v="4473"/>
    <n v="3363157894.7368422"/>
  </r>
  <r>
    <x v="3"/>
    <n v="177"/>
    <n v="706"/>
    <n v="530827067.66917294"/>
  </r>
  <r>
    <x v="3"/>
    <n v="178"/>
    <n v="672"/>
    <n v="505263157.89473683"/>
  </r>
  <r>
    <x v="3"/>
    <n v="179"/>
    <n v="468"/>
    <n v="351879699.24812031"/>
  </r>
  <r>
    <x v="3"/>
    <n v="180"/>
    <n v="556"/>
    <n v="418045112.78195488"/>
  </r>
  <r>
    <x v="3"/>
    <n v="181"/>
    <n v="3158"/>
    <n v="2374436090.225564"/>
  </r>
  <r>
    <x v="3"/>
    <n v="182"/>
    <n v="4680"/>
    <n v="3518796992.4812031"/>
  </r>
  <r>
    <x v="3"/>
    <n v="183"/>
    <n v="4461"/>
    <n v="3354135338.3458648"/>
  </r>
  <r>
    <x v="4"/>
    <n v="1"/>
    <n v="166"/>
    <n v="124812030.07518797"/>
  </r>
  <r>
    <x v="4"/>
    <n v="2"/>
    <n v="1749"/>
    <n v="1315037593.9849625"/>
  </r>
  <r>
    <x v="4"/>
    <n v="3"/>
    <n v="1550"/>
    <n v="1165413533.8345864"/>
  </r>
  <r>
    <x v="4"/>
    <n v="4"/>
    <n v="5215"/>
    <n v="3921052631.5789475"/>
  </r>
  <r>
    <x v="4"/>
    <n v="5"/>
    <n v="1120"/>
    <n v="842105263.15789473"/>
  </r>
  <r>
    <x v="4"/>
    <n v="6"/>
    <n v="2768"/>
    <n v="2081203007.5187969"/>
  </r>
  <r>
    <x v="4"/>
    <n v="7"/>
    <n v="1976"/>
    <n v="1485714285.7142856"/>
  </r>
  <r>
    <x v="4"/>
    <n v="8"/>
    <n v="851"/>
    <n v="639849624.06015038"/>
  </r>
  <r>
    <x v="4"/>
    <n v="9"/>
    <n v="1920"/>
    <n v="1443609022.556391"/>
  </r>
  <r>
    <x v="4"/>
    <n v="10"/>
    <n v="4097"/>
    <n v="3080451127.8195491"/>
  </r>
  <r>
    <x v="4"/>
    <n v="11"/>
    <n v="1329"/>
    <n v="999248120.30075192"/>
  </r>
  <r>
    <x v="4"/>
    <n v="12"/>
    <n v="2562"/>
    <n v="1926315789.4736843"/>
  </r>
  <r>
    <x v="4"/>
    <n v="13"/>
    <n v="1499"/>
    <n v="1127067669.1729324"/>
  </r>
  <r>
    <x v="4"/>
    <n v="14"/>
    <n v="2939"/>
    <n v="2209774436.0902257"/>
  </r>
  <r>
    <x v="4"/>
    <n v="15"/>
    <n v="2913"/>
    <n v="2190225563.9097743"/>
  </r>
  <r>
    <x v="4"/>
    <n v="16"/>
    <n v="3477"/>
    <n v="2614285714.2857141"/>
  </r>
  <r>
    <x v="4"/>
    <n v="17"/>
    <n v="3175"/>
    <n v="2387218045.112782"/>
  </r>
  <r>
    <x v="4"/>
    <n v="18"/>
    <n v="1673"/>
    <n v="1257894736.8421052"/>
  </r>
  <r>
    <x v="4"/>
    <n v="19"/>
    <n v="2140"/>
    <n v="1609022556.3909774"/>
  </r>
  <r>
    <x v="4"/>
    <n v="20"/>
    <n v="3111"/>
    <n v="2339097744.3609023"/>
  </r>
  <r>
    <x v="4"/>
    <n v="21"/>
    <n v="2175"/>
    <n v="1635338345.8646617"/>
  </r>
  <r>
    <x v="4"/>
    <n v="22"/>
    <n v="2330"/>
    <n v="1751879699.2481203"/>
  </r>
  <r>
    <x v="4"/>
    <n v="23"/>
    <n v="2906"/>
    <n v="2184962406.0150375"/>
  </r>
  <r>
    <x v="4"/>
    <n v="24"/>
    <n v="2903"/>
    <n v="2182706766.9172931"/>
  </r>
  <r>
    <x v="4"/>
    <n v="25"/>
    <n v="2563"/>
    <n v="1927067669.1729324"/>
  </r>
  <r>
    <x v="4"/>
    <n v="26"/>
    <n v="3279"/>
    <n v="2465413533.8345866"/>
  </r>
  <r>
    <x v="4"/>
    <n v="27"/>
    <n v="2481"/>
    <n v="1865413533.8345864"/>
  </r>
  <r>
    <x v="4"/>
    <n v="28"/>
    <n v="1739"/>
    <n v="1307518796.9924812"/>
  </r>
  <r>
    <x v="4"/>
    <n v="29"/>
    <n v="2851"/>
    <n v="2143609022.556391"/>
  </r>
  <r>
    <x v="4"/>
    <n v="30"/>
    <n v="2228"/>
    <n v="1675187969.9248121"/>
  </r>
  <r>
    <x v="4"/>
    <n v="31"/>
    <n v="2756"/>
    <n v="2072180451.1278195"/>
  </r>
  <r>
    <x v="4"/>
    <n v="32"/>
    <n v="4087"/>
    <n v="3072932330.8270679"/>
  </r>
  <r>
    <x v="4"/>
    <n v="33"/>
    <n v="4940"/>
    <n v="3714285714.2857141"/>
  </r>
  <r>
    <x v="4"/>
    <n v="34"/>
    <n v="5128"/>
    <n v="3855639097.7443609"/>
  </r>
  <r>
    <x v="4"/>
    <n v="35"/>
    <n v="5111"/>
    <n v="3842857142.8571429"/>
  </r>
  <r>
    <x v="4"/>
    <n v="36"/>
    <n v="7318"/>
    <n v="5502255639.097744"/>
  </r>
  <r>
    <x v="4"/>
    <n v="37"/>
    <n v="2049"/>
    <n v="1540601503.7593985"/>
  </r>
  <r>
    <x v="4"/>
    <n v="38"/>
    <n v="4866"/>
    <n v="3658646616.5413532"/>
  </r>
  <r>
    <x v="4"/>
    <n v="39"/>
    <n v="6174"/>
    <n v="4642105263.1578951"/>
  </r>
  <r>
    <x v="4"/>
    <n v="40"/>
    <n v="6173"/>
    <n v="4641353383.4586468"/>
  </r>
  <r>
    <x v="4"/>
    <n v="41"/>
    <n v="6781"/>
    <n v="5098496240.6015034"/>
  </r>
  <r>
    <x v="4"/>
    <n v="42"/>
    <n v="6245"/>
    <n v="4695488721.8045111"/>
  </r>
  <r>
    <x v="4"/>
    <n v="43"/>
    <n v="10088"/>
    <n v="7584962406.0150375"/>
  </r>
  <r>
    <x v="4"/>
    <n v="44"/>
    <n v="9348"/>
    <n v="7028571428.5714283"/>
  </r>
  <r>
    <x v="4"/>
    <n v="45"/>
    <n v="14897"/>
    <n v="11200751879.699247"/>
  </r>
  <r>
    <x v="4"/>
    <n v="46"/>
    <n v="13998"/>
    <n v="10524812030.075188"/>
  </r>
  <r>
    <x v="4"/>
    <n v="47"/>
    <n v="19872"/>
    <n v="14941353383.458647"/>
  </r>
  <r>
    <x v="4"/>
    <n v="48"/>
    <n v="21763"/>
    <n v="16363157894.736841"/>
  </r>
  <r>
    <x v="4"/>
    <n v="49"/>
    <n v="19258"/>
    <n v="14479699248.1203"/>
  </r>
  <r>
    <x v="4"/>
    <n v="50"/>
    <n v="12849"/>
    <n v="9660902255.6390972"/>
  </r>
  <r>
    <x v="4"/>
    <n v="51"/>
    <n v="14098"/>
    <n v="10600000000"/>
  </r>
  <r>
    <x v="4"/>
    <n v="52"/>
    <n v="10564"/>
    <n v="7942857142.8571424"/>
  </r>
  <r>
    <x v="4"/>
    <n v="53"/>
    <n v="12327"/>
    <n v="9268421052.6315784"/>
  </r>
  <r>
    <x v="4"/>
    <n v="54"/>
    <n v="14335"/>
    <n v="10778195488.721804"/>
  </r>
  <r>
    <x v="4"/>
    <n v="55"/>
    <n v="11284"/>
    <n v="8484210526.3157892"/>
  </r>
  <r>
    <x v="4"/>
    <n v="56"/>
    <n v="11122"/>
    <n v="8362406015.0375938"/>
  </r>
  <r>
    <x v="4"/>
    <n v="57"/>
    <n v="9921"/>
    <n v="7459398496.2406015"/>
  </r>
  <r>
    <x v="4"/>
    <n v="58"/>
    <n v="13327"/>
    <n v="10020300751.8797"/>
  </r>
  <r>
    <x v="4"/>
    <n v="59"/>
    <n v="2262"/>
    <n v="1700751879.6992481"/>
  </r>
  <r>
    <x v="4"/>
    <n v="60"/>
    <n v="9597"/>
    <n v="7215789473.6842108"/>
  </r>
  <r>
    <x v="4"/>
    <n v="61"/>
    <n v="3760"/>
    <n v="2827067669.1729321"/>
  </r>
  <r>
    <x v="4"/>
    <n v="62"/>
    <n v="2981"/>
    <n v="2241353383.4586468"/>
  </r>
  <r>
    <x v="4"/>
    <n v="63"/>
    <n v="4241"/>
    <n v="3188721804.5112782"/>
  </r>
  <r>
    <x v="4"/>
    <n v="64"/>
    <n v="7402"/>
    <n v="5565413533.8345861"/>
  </r>
  <r>
    <x v="4"/>
    <n v="65"/>
    <n v="975"/>
    <n v="733082706.76691735"/>
  </r>
  <r>
    <x v="4"/>
    <n v="66"/>
    <n v="14"/>
    <n v="10526315.789473685"/>
  </r>
  <r>
    <x v="4"/>
    <n v="67"/>
    <n v="2187"/>
    <n v="1644360902.2556391"/>
  </r>
  <r>
    <x v="4"/>
    <n v="68"/>
    <n v="683"/>
    <n v="513533834.58646619"/>
  </r>
  <r>
    <x v="4"/>
    <n v="69"/>
    <n v="551"/>
    <n v="414285714.28571427"/>
  </r>
  <r>
    <x v="4"/>
    <n v="70"/>
    <n v="884"/>
    <n v="664661654.13533831"/>
  </r>
  <r>
    <x v="4"/>
    <n v="71"/>
    <n v="1051"/>
    <n v="790225563.90977442"/>
  </r>
  <r>
    <x v="4"/>
    <n v="72"/>
    <n v="686"/>
    <n v="515789473.68421054"/>
  </r>
  <r>
    <x v="4"/>
    <n v="73"/>
    <n v="84"/>
    <n v="63157894.736842103"/>
  </r>
  <r>
    <x v="4"/>
    <n v="74"/>
    <n v="1557"/>
    <n v="1170676691.7293234"/>
  </r>
  <r>
    <x v="4"/>
    <n v="75"/>
    <n v="810"/>
    <n v="609022556.3909775"/>
  </r>
  <r>
    <x v="4"/>
    <n v="76"/>
    <n v="2716"/>
    <n v="2042105263.1578948"/>
  </r>
  <r>
    <x v="4"/>
    <n v="77"/>
    <n v="4048"/>
    <n v="3043609022.5563908"/>
  </r>
  <r>
    <x v="5"/>
    <n v="1"/>
    <n v="3447"/>
    <n v="2591729323.3082705"/>
  </r>
  <r>
    <x v="5"/>
    <n v="2"/>
    <n v="984"/>
    <n v="739849624.06015038"/>
  </r>
  <r>
    <x v="5"/>
    <n v="3"/>
    <n v="2454"/>
    <n v="1845112781.9548872"/>
  </r>
  <r>
    <x v="5"/>
    <n v="4"/>
    <n v="2906"/>
    <n v="2184962406.0150375"/>
  </r>
  <r>
    <x v="5"/>
    <n v="5"/>
    <n v="1701"/>
    <n v="1278947368.4210527"/>
  </r>
  <r>
    <x v="5"/>
    <n v="6"/>
    <n v="9616"/>
    <n v="7230075187.9699249"/>
  </r>
  <r>
    <x v="5"/>
    <n v="7"/>
    <n v="10903"/>
    <n v="8197744360.902256"/>
  </r>
  <r>
    <x v="5"/>
    <n v="8"/>
    <n v="12784"/>
    <n v="9612030075.1879692"/>
  </r>
  <r>
    <x v="5"/>
    <n v="9"/>
    <n v="15637"/>
    <n v="11757142857.142857"/>
  </r>
  <r>
    <x v="5"/>
    <n v="10"/>
    <n v="12240"/>
    <n v="9203007518.7969933"/>
  </r>
  <r>
    <x v="5"/>
    <n v="11"/>
    <n v="5241"/>
    <n v="3940601503.7593985"/>
  </r>
  <r>
    <x v="5"/>
    <n v="12"/>
    <n v="1262"/>
    <n v="948872180.45112777"/>
  </r>
  <r>
    <x v="5"/>
    <n v="13"/>
    <n v="21"/>
    <n v="15789473.684210526"/>
  </r>
  <r>
    <x v="5"/>
    <n v="14"/>
    <n v="150"/>
    <n v="112781954.88721804"/>
  </r>
  <r>
    <x v="5"/>
    <n v="15"/>
    <n v="4696"/>
    <n v="3530827067.6691728"/>
  </r>
  <r>
    <x v="6"/>
    <n v="48"/>
    <n v="1728"/>
    <n v="1299248120.3007519"/>
  </r>
  <r>
    <x v="7"/>
    <n v="17"/>
    <n v="3625"/>
    <n v="2725563909.774436"/>
  </r>
  <r>
    <x v="7"/>
    <n v="18"/>
    <n v="3751"/>
    <n v="2820300751.8796992"/>
  </r>
  <r>
    <x v="7"/>
    <n v="19"/>
    <n v="2832"/>
    <n v="2129323308.2706766"/>
  </r>
  <r>
    <x v="7"/>
    <n v="20"/>
    <n v="5399"/>
    <n v="4059398496.2406015"/>
  </r>
  <r>
    <x v="7"/>
    <n v="21"/>
    <n v="5661"/>
    <n v="4256390977.4436092"/>
  </r>
  <r>
    <x v="7"/>
    <n v="22"/>
    <n v="9082"/>
    <n v="6828571428.5714283"/>
  </r>
  <r>
    <x v="7"/>
    <n v="23"/>
    <n v="5287"/>
    <n v="3975187969.9248118"/>
  </r>
  <r>
    <x v="7"/>
    <n v="24"/>
    <n v="4598"/>
    <n v="3457142857.1428571"/>
  </r>
  <r>
    <x v="7"/>
    <n v="25"/>
    <n v="4211"/>
    <n v="3166165413.5338345"/>
  </r>
  <r>
    <x v="7"/>
    <n v="26"/>
    <n v="2538"/>
    <n v="1908270676.6917293"/>
  </r>
  <r>
    <x v="7"/>
    <n v="27"/>
    <n v="305"/>
    <n v="229323308.27067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1B490E-B89D-4476-8A27-6D7EF497F318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All Bond Types">
  <location ref="A3:B12" firstHeaderRow="1" firstDataRow="1" firstDataCol="1"/>
  <pivotFields count="4">
    <pivotField axis="axisRow" showAll="0">
      <items count="9">
        <item x="6"/>
        <item x="2"/>
        <item x="3"/>
        <item x="0"/>
        <item x="4"/>
        <item x="5"/>
        <item x="1"/>
        <item x="7"/>
        <item t="default"/>
      </items>
    </pivotField>
    <pivotField showAll="0"/>
    <pivotField numFmtId="173" showAll="0"/>
    <pivotField dataField="1" numFmtId="174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YEN/Dollar" fld="3" baseField="0" baseItem="0" numFmtId="177"/>
  </dataFields>
  <formats count="23">
    <format dxfId="49">
      <pivotArea collapsedLevelsAreSubtotals="1" fieldPosition="0">
        <references count="1">
          <reference field="0" count="0"/>
        </references>
      </pivotArea>
    </format>
    <format dxfId="48">
      <pivotArea grandRow="1" outline="0" collapsedLevelsAreSubtotals="1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0" type="button" dataOnly="0" labelOnly="1" outline="0" axis="axisRow" fieldPosition="0"/>
    </format>
    <format dxfId="44">
      <pivotArea dataOnly="0" labelOnly="1" fieldPosition="0">
        <references count="1">
          <reference field="0" count="0"/>
        </references>
      </pivotArea>
    </format>
    <format dxfId="43">
      <pivotArea dataOnly="0" labelOnly="1" grandRow="1" outline="0" fieldPosition="0"/>
    </format>
    <format dxfId="42">
      <pivotArea dataOnly="0" labelOnly="1" outline="0" axis="axisValues" fieldPosition="0"/>
    </format>
    <format dxfId="41">
      <pivotArea outline="0" collapsedLevelsAreSubtotals="1" fieldPosition="0"/>
    </format>
    <format dxfId="40">
      <pivotArea field="0" type="button" dataOnly="0" labelOnly="1" outline="0" axis="axisRow" fieldPosition="0"/>
    </format>
    <format dxfId="39">
      <pivotArea dataOnly="0" labelOnly="1" outline="0" axis="axisValues" fieldPosition="0"/>
    </format>
    <format dxfId="37">
      <pivotArea field="0" type="button" dataOnly="0" labelOnly="1" outline="0" axis="axisRow" fieldPosition="0"/>
    </format>
    <format dxfId="36">
      <pivotArea dataOnly="0" labelOnly="1" outline="0" axis="axisValues" fieldPosition="0"/>
    </format>
    <format dxfId="34">
      <pivotArea field="0" type="button" dataOnly="0" labelOnly="1" outline="0" axis="axisRow" fieldPosition="0"/>
    </format>
    <format dxfId="33">
      <pivotArea dataOnly="0" labelOnly="1" outline="0" axis="axisValues" fieldPosition="0"/>
    </format>
    <format dxfId="31">
      <pivotArea field="0" type="button" dataOnly="0" labelOnly="1" outline="0" axis="axisRow" fieldPosition="0"/>
    </format>
    <format dxfId="30">
      <pivotArea dataOnly="0" labelOnly="1" outline="0" axis="axisValues" fieldPosition="0"/>
    </format>
    <format dxfId="28">
      <pivotArea dataOnly="0" labelOnly="1" fieldPosition="0">
        <references count="1">
          <reference field="0" count="2">
            <x v="1"/>
            <x v="2"/>
          </reference>
        </references>
      </pivotArea>
    </format>
    <format dxfId="27">
      <pivotArea dataOnly="0" labelOnly="1" fieldPosition="0">
        <references count="1">
          <reference field="0" count="2">
            <x v="4"/>
            <x v="5"/>
          </reference>
        </references>
      </pivotArea>
    </format>
    <format dxfId="26">
      <pivotArea grandRow="1" outline="0" collapsedLevelsAreSubtotals="1" fieldPosition="0"/>
    </format>
    <format dxfId="25">
      <pivotArea dataOnly="0" labelOnly="1" grandRow="1" outline="0" fieldPosition="0"/>
    </format>
    <format dxfId="24">
      <pivotArea grandRow="1" outline="0" collapsedLevelsAreSubtotals="1" fieldPosition="0"/>
    </format>
    <format dxfId="23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EA527-8E9C-430E-BF73-5843CA23AD4D}">
  <dimension ref="A2:C15"/>
  <sheetViews>
    <sheetView showGridLines="0" topLeftCell="A9" zoomScale="130" zoomScaleNormal="130" workbookViewId="0">
      <selection activeCell="B26" sqref="B26"/>
    </sheetView>
  </sheetViews>
  <sheetFormatPr defaultRowHeight="13.5"/>
  <cols>
    <col min="1" max="1" width="34.125" bestFit="1" customWidth="1"/>
    <col min="2" max="2" width="25" bestFit="1" customWidth="1"/>
    <col min="3" max="3" width="13.5" customWidth="1"/>
    <col min="4" max="4" width="12.25" bestFit="1" customWidth="1"/>
    <col min="5" max="24" width="13.5" bestFit="1" customWidth="1"/>
    <col min="25" max="202" width="15.125" bestFit="1" customWidth="1"/>
    <col min="203" max="311" width="16.25" bestFit="1" customWidth="1"/>
    <col min="312" max="312" width="11.75" bestFit="1" customWidth="1"/>
  </cols>
  <sheetData>
    <row r="2" spans="1:3" ht="17.25">
      <c r="A2" s="61" t="s">
        <v>41</v>
      </c>
      <c r="B2" s="60">
        <f>mei!F14</f>
        <v>133</v>
      </c>
    </row>
    <row r="3" spans="1:3" ht="34.5">
      <c r="A3" s="75" t="s">
        <v>42</v>
      </c>
      <c r="B3" s="75" t="s">
        <v>40</v>
      </c>
      <c r="C3" s="70" t="s">
        <v>43</v>
      </c>
    </row>
    <row r="4" spans="1:3" ht="17.25">
      <c r="A4" s="62" t="s">
        <v>31</v>
      </c>
      <c r="B4" s="63">
        <v>1299248120.3007519</v>
      </c>
      <c r="C4" s="64">
        <f>GETPIVOTDATA("YEN/Dollar",$A$3,"
Issue","
Floating-rate JGB")/GETPIVOTDATA("YEN/Dollar",$A$3)</f>
        <v>3.0627138516019432E-4</v>
      </c>
    </row>
    <row r="5" spans="1:3" ht="17.25">
      <c r="A5" s="69" t="s">
        <v>32</v>
      </c>
      <c r="B5" s="63">
        <v>2017777443609.0227</v>
      </c>
      <c r="C5" s="64">
        <f>GETPIVOTDATA("YEN/Dollar",$A$3,"
Issue","10-Year JGB")/GETPIVOTDATA("YEN/Dollar",$A$3)</f>
        <v>0.4756500955768776</v>
      </c>
    </row>
    <row r="6" spans="1:3" ht="17.25">
      <c r="A6" s="69" t="s">
        <v>33</v>
      </c>
      <c r="B6" s="63">
        <v>848543609022.55664</v>
      </c>
      <c r="C6" s="64">
        <f>GETPIVOTDATA("YEN/Dollar",$A$3,"
Issue","20-Year JGB")/GETPIVOTDATA("YEN/Dollar",$A$3)</f>
        <v>0.2000269405385095</v>
      </c>
    </row>
    <row r="7" spans="1:3" ht="17.25">
      <c r="A7" s="62" t="s">
        <v>34</v>
      </c>
      <c r="B7" s="63">
        <v>254619548872.18045</v>
      </c>
      <c r="C7" s="64">
        <f>GETPIVOTDATA("YEN/Dollar",$A$3,"
Issue","2-Year JGB")/GETPIVOTDATA("YEN/Dollar",$A$3)</f>
        <v>6.0021392914461132E-2</v>
      </c>
    </row>
    <row r="8" spans="1:3" ht="17.25">
      <c r="A8" s="69" t="s">
        <v>35</v>
      </c>
      <c r="B8" s="63">
        <v>299889473684.21051</v>
      </c>
      <c r="C8" s="64">
        <f>GETPIVOTDATA("YEN/Dollar",$A$3,"
Issue","30-Year JGB")/GETPIVOTDATA("YEN/Dollar",$A$3)</f>
        <v>7.0692859250751722E-2</v>
      </c>
    </row>
    <row r="9" spans="1:3" ht="17.25">
      <c r="A9" s="69" t="s">
        <v>36</v>
      </c>
      <c r="B9" s="63">
        <v>63189473684.210526</v>
      </c>
      <c r="C9" s="64">
        <f>GETPIVOTDATA("YEN/Dollar",$A$3,"
Issue","40-Year JGB")/GETPIVOTDATA("YEN/Dollar",$A$3)</f>
        <v>1.4895636430343199E-2</v>
      </c>
    </row>
    <row r="10" spans="1:3" ht="17.25">
      <c r="A10" s="62" t="s">
        <v>37</v>
      </c>
      <c r="B10" s="63">
        <v>721272180451.12793</v>
      </c>
      <c r="C10" s="64">
        <f>GETPIVOTDATA("YEN/Dollar",$A$3,"
Issue","5-Year JGB")/GETPIVOTDATA("YEN/Dollar",$A$3)</f>
        <v>0.17002528334091038</v>
      </c>
    </row>
    <row r="11" spans="1:3" ht="17.25">
      <c r="A11" s="62" t="s">
        <v>38</v>
      </c>
      <c r="B11" s="63">
        <v>35555639097.744354</v>
      </c>
      <c r="C11" s="64">
        <f>GETPIVOTDATA("YEN/Dollar",$A$3,"
Issue","Inflation-indexed JGB")/GETPIVOTDATA("YEN/Dollar",$A$3)</f>
        <v>8.3815205629863571E-3</v>
      </c>
    </row>
    <row r="12" spans="1:3" ht="17.25">
      <c r="A12" s="71" t="s">
        <v>39</v>
      </c>
      <c r="B12" s="72">
        <v>4242146616541.3535</v>
      </c>
      <c r="C12" s="73">
        <f>SUM(C4:C11)</f>
        <v>1.0000000000000002</v>
      </c>
    </row>
    <row r="14" spans="1:3" ht="18.75">
      <c r="A14" s="68" t="s">
        <v>44</v>
      </c>
      <c r="B14" s="67">
        <f>C5+C6+C8+C9</f>
        <v>0.76126553179648204</v>
      </c>
    </row>
    <row r="15" spans="1:3" ht="18.75">
      <c r="A15" s="66" t="s">
        <v>45</v>
      </c>
      <c r="B15" s="65">
        <f>C7+C11</f>
        <v>6.8402913477447494E-2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IW366"/>
  <sheetViews>
    <sheetView tabSelected="1" view="pageBreakPreview" zoomScaleNormal="100" zoomScaleSheetLayoutView="100" zoomScalePageLayoutView="85" workbookViewId="0">
      <selection activeCell="E8" sqref="E8"/>
    </sheetView>
  </sheetViews>
  <sheetFormatPr defaultRowHeight="18.75" customHeight="1"/>
  <cols>
    <col min="2" max="2" width="22.375" customWidth="1"/>
    <col min="3" max="3" width="18" customWidth="1"/>
    <col min="4" max="4" width="18.625" customWidth="1"/>
    <col min="5" max="5" width="21.75" customWidth="1"/>
    <col min="6" max="6" width="21.5" bestFit="1" customWidth="1"/>
    <col min="7" max="7" width="8.875" customWidth="1"/>
    <col min="8" max="8" width="18.125" customWidth="1"/>
  </cols>
  <sheetData>
    <row r="3" spans="1:8" ht="18.75" customHeight="1">
      <c r="A3" s="45">
        <v>45005</v>
      </c>
      <c r="B3" s="45"/>
      <c r="C3" s="45"/>
      <c r="D3" s="45"/>
      <c r="E3" s="45"/>
      <c r="F3" s="45"/>
      <c r="G3" s="45"/>
    </row>
    <row r="4" spans="1:8" ht="18.75" customHeight="1">
      <c r="A4" s="46">
        <v>45005</v>
      </c>
      <c r="B4" s="46"/>
      <c r="C4" s="46"/>
      <c r="D4" s="46"/>
      <c r="E4" s="46"/>
      <c r="F4" s="46"/>
      <c r="G4" s="46"/>
    </row>
    <row r="5" spans="1:8" ht="18.75" customHeight="1">
      <c r="E5" s="3"/>
    </row>
    <row r="6" spans="1:8" ht="18.75" customHeight="1">
      <c r="D6" s="9"/>
      <c r="E6" s="9"/>
    </row>
    <row r="7" spans="1:8" ht="18.75" customHeight="1">
      <c r="B7" s="12">
        <v>45008</v>
      </c>
      <c r="F7" s="28">
        <v>45008</v>
      </c>
    </row>
    <row r="8" spans="1:8" ht="18.75" customHeight="1">
      <c r="B8" s="10" t="s">
        <v>1</v>
      </c>
      <c r="F8" s="29" t="s">
        <v>10</v>
      </c>
    </row>
    <row r="9" spans="1:8" ht="18.75" customHeight="1">
      <c r="B9" s="11" t="s">
        <v>2</v>
      </c>
    </row>
    <row r="10" spans="1:8" ht="18.75" customHeight="1">
      <c r="C10" s="11"/>
      <c r="G10" s="1"/>
    </row>
    <row r="11" spans="1:8" ht="18.75" customHeight="1">
      <c r="C11" s="11"/>
    </row>
    <row r="13" spans="1:8" ht="18.75" customHeight="1">
      <c r="B13" s="1"/>
      <c r="C13" s="56"/>
      <c r="D13" s="56"/>
      <c r="E13" s="74">
        <v>100000000</v>
      </c>
      <c r="F13" s="59" t="s">
        <v>30</v>
      </c>
      <c r="G13" s="47"/>
      <c r="H13" s="1"/>
    </row>
    <row r="14" spans="1:8" ht="18.75" customHeight="1">
      <c r="B14" s="1"/>
      <c r="C14" s="56"/>
      <c r="D14" s="56"/>
      <c r="E14" s="59" t="s">
        <v>13</v>
      </c>
      <c r="F14" s="59">
        <v>133</v>
      </c>
      <c r="G14" s="48"/>
      <c r="H14" s="1"/>
    </row>
    <row r="15" spans="1:8" ht="30">
      <c r="B15" s="1"/>
      <c r="C15" s="57" t="s">
        <v>29</v>
      </c>
      <c r="D15" s="58" t="s">
        <v>28</v>
      </c>
      <c r="E15" s="57" t="s">
        <v>27</v>
      </c>
      <c r="F15" s="56" t="s">
        <v>26</v>
      </c>
      <c r="G15" s="32"/>
      <c r="H15" s="1"/>
    </row>
    <row r="16" spans="1:8" ht="18.75" customHeight="1">
      <c r="B16" s="1"/>
      <c r="C16" s="36" t="s">
        <v>18</v>
      </c>
      <c r="D16" s="41">
        <v>423</v>
      </c>
      <c r="E16" s="49">
        <v>25579</v>
      </c>
      <c r="F16" s="55">
        <f>(E16*$E$13)/$F$14</f>
        <v>19232330827.067669</v>
      </c>
      <c r="G16" s="2"/>
      <c r="H16" s="1"/>
    </row>
    <row r="17" spans="2:8" ht="18.75" customHeight="1">
      <c r="B17" s="1"/>
      <c r="C17" s="36" t="s">
        <v>18</v>
      </c>
      <c r="D17" s="37">
        <v>424</v>
      </c>
      <c r="E17" s="50">
        <v>10371</v>
      </c>
      <c r="F17" s="55">
        <f t="shared" ref="F17:F80" si="0">(E17*$E$13)/$F$14</f>
        <v>7797744360.902256</v>
      </c>
      <c r="G17" s="2"/>
      <c r="H17" s="1"/>
    </row>
    <row r="18" spans="2:8" ht="18.75" customHeight="1">
      <c r="B18" s="1"/>
      <c r="C18" s="36" t="s">
        <v>18</v>
      </c>
      <c r="D18" s="37">
        <v>425</v>
      </c>
      <c r="E18" s="50">
        <v>19079</v>
      </c>
      <c r="F18" s="55">
        <f t="shared" si="0"/>
        <v>14345112781.954887</v>
      </c>
      <c r="G18" s="2"/>
      <c r="H18" s="1"/>
    </row>
    <row r="19" spans="2:8" ht="18.75" customHeight="1">
      <c r="B19" s="1"/>
      <c r="C19" s="36" t="s">
        <v>18</v>
      </c>
      <c r="D19" s="37">
        <v>426</v>
      </c>
      <c r="E19" s="50">
        <v>25382</v>
      </c>
      <c r="F19" s="55">
        <f t="shared" si="0"/>
        <v>19084210526.315788</v>
      </c>
      <c r="G19" s="2"/>
      <c r="H19" s="1"/>
    </row>
    <row r="20" spans="2:8" ht="18.75" customHeight="1">
      <c r="B20" s="1"/>
      <c r="C20" s="36" t="s">
        <v>18</v>
      </c>
      <c r="D20" s="37">
        <v>427</v>
      </c>
      <c r="E20" s="50">
        <v>15626</v>
      </c>
      <c r="F20" s="55">
        <f t="shared" si="0"/>
        <v>11748872180.451128</v>
      </c>
      <c r="G20" s="2"/>
      <c r="H20" s="1"/>
    </row>
    <row r="21" spans="2:8" ht="18.75" customHeight="1">
      <c r="B21" s="1"/>
      <c r="C21" s="36" t="s">
        <v>18</v>
      </c>
      <c r="D21" s="37">
        <v>428</v>
      </c>
      <c r="E21" s="50">
        <v>15304</v>
      </c>
      <c r="F21" s="55">
        <f t="shared" si="0"/>
        <v>11506766917.293234</v>
      </c>
      <c r="G21" s="2"/>
      <c r="H21" s="1"/>
    </row>
    <row r="22" spans="2:8" ht="18.75" customHeight="1">
      <c r="B22" s="1"/>
      <c r="C22" s="36" t="s">
        <v>18</v>
      </c>
      <c r="D22" s="37">
        <v>429</v>
      </c>
      <c r="E22" s="50">
        <v>23405</v>
      </c>
      <c r="F22" s="55">
        <f t="shared" si="0"/>
        <v>17597744360.902256</v>
      </c>
      <c r="G22" s="2"/>
      <c r="H22" s="1"/>
    </row>
    <row r="23" spans="2:8" ht="18.75" customHeight="1">
      <c r="B23" s="1"/>
      <c r="C23" s="36" t="s">
        <v>18</v>
      </c>
      <c r="D23" s="37">
        <v>430</v>
      </c>
      <c r="E23" s="50">
        <v>21016</v>
      </c>
      <c r="F23" s="55">
        <f t="shared" si="0"/>
        <v>15801503759.398497</v>
      </c>
      <c r="G23" s="2"/>
      <c r="H23" s="1"/>
    </row>
    <row r="24" spans="2:8" ht="18.75" customHeight="1">
      <c r="B24" s="1"/>
      <c r="C24" s="36" t="s">
        <v>18</v>
      </c>
      <c r="D24" s="37">
        <v>431</v>
      </c>
      <c r="E24" s="50">
        <v>15192</v>
      </c>
      <c r="F24" s="55">
        <f t="shared" si="0"/>
        <v>11422556390.977444</v>
      </c>
      <c r="G24" s="2"/>
      <c r="H24" s="1"/>
    </row>
    <row r="25" spans="2:8" ht="18.75" customHeight="1">
      <c r="B25" s="1"/>
      <c r="C25" s="36" t="s">
        <v>18</v>
      </c>
      <c r="D25" s="37">
        <v>432</v>
      </c>
      <c r="E25" s="50">
        <v>13689</v>
      </c>
      <c r="F25" s="55">
        <f t="shared" si="0"/>
        <v>10292481203.007519</v>
      </c>
      <c r="G25" s="2"/>
      <c r="H25" s="1"/>
    </row>
    <row r="26" spans="2:8" ht="18.75" customHeight="1">
      <c r="B26" s="1"/>
      <c r="C26" s="36" t="s">
        <v>18</v>
      </c>
      <c r="D26" s="37">
        <v>433</v>
      </c>
      <c r="E26" s="50">
        <v>21920</v>
      </c>
      <c r="F26" s="55">
        <f t="shared" si="0"/>
        <v>16481203007.518797</v>
      </c>
      <c r="G26" s="2"/>
      <c r="H26" s="1"/>
    </row>
    <row r="27" spans="2:8" ht="18.75" customHeight="1">
      <c r="B27" s="1"/>
      <c r="C27" s="36" t="s">
        <v>18</v>
      </c>
      <c r="D27" s="37">
        <v>434</v>
      </c>
      <c r="E27" s="50">
        <v>19020</v>
      </c>
      <c r="F27" s="55">
        <f t="shared" si="0"/>
        <v>14300751879.699247</v>
      </c>
      <c r="G27" s="2"/>
      <c r="H27" s="1"/>
    </row>
    <row r="28" spans="2:8" ht="18.75" customHeight="1">
      <c r="B28" s="1"/>
      <c r="C28" s="36" t="s">
        <v>18</v>
      </c>
      <c r="D28" s="37">
        <v>435</v>
      </c>
      <c r="E28" s="50">
        <v>16481</v>
      </c>
      <c r="F28" s="55">
        <f t="shared" si="0"/>
        <v>12391729323.308271</v>
      </c>
      <c r="G28" s="2"/>
      <c r="H28" s="1"/>
    </row>
    <row r="29" spans="2:8" ht="18.75" customHeight="1">
      <c r="B29" s="1"/>
      <c r="C29" s="36" t="s">
        <v>18</v>
      </c>
      <c r="D29" s="37">
        <v>436</v>
      </c>
      <c r="E29" s="50">
        <v>11999</v>
      </c>
      <c r="F29" s="55">
        <f t="shared" si="0"/>
        <v>9021804511.2781963</v>
      </c>
      <c r="G29" s="2"/>
      <c r="H29" s="1"/>
    </row>
    <row r="30" spans="2:8" ht="18.75" customHeight="1">
      <c r="B30" s="1"/>
      <c r="C30" s="36" t="s">
        <v>18</v>
      </c>
      <c r="D30" s="37">
        <v>437</v>
      </c>
      <c r="E30" s="50">
        <v>12785</v>
      </c>
      <c r="F30" s="55">
        <f t="shared" si="0"/>
        <v>9612781954.8872185</v>
      </c>
      <c r="G30" s="2"/>
      <c r="H30" s="1"/>
    </row>
    <row r="31" spans="2:8" ht="18.75" customHeight="1">
      <c r="B31" s="1"/>
      <c r="C31" s="36" t="s">
        <v>18</v>
      </c>
      <c r="D31" s="37">
        <v>438</v>
      </c>
      <c r="E31" s="50">
        <v>13038</v>
      </c>
      <c r="F31" s="55">
        <f t="shared" si="0"/>
        <v>9803007518.7969933</v>
      </c>
      <c r="G31" s="2"/>
      <c r="H31" s="1"/>
    </row>
    <row r="32" spans="2:8" ht="18.75" customHeight="1">
      <c r="B32" s="1"/>
      <c r="C32" s="36" t="s">
        <v>18</v>
      </c>
      <c r="D32" s="37">
        <v>439</v>
      </c>
      <c r="E32" s="50">
        <v>13557</v>
      </c>
      <c r="F32" s="55">
        <f t="shared" si="0"/>
        <v>10193233082.706766</v>
      </c>
      <c r="G32" s="2"/>
      <c r="H32" s="1"/>
    </row>
    <row r="33" spans="2:8" ht="18.75" customHeight="1">
      <c r="B33" s="1"/>
      <c r="C33" s="36" t="s">
        <v>18</v>
      </c>
      <c r="D33" s="37">
        <v>440</v>
      </c>
      <c r="E33" s="50">
        <v>7154</v>
      </c>
      <c r="F33" s="55">
        <f t="shared" si="0"/>
        <v>5378947368.4210529</v>
      </c>
      <c r="G33" s="2"/>
      <c r="H33" s="1"/>
    </row>
    <row r="34" spans="2:8" ht="18.75" customHeight="1">
      <c r="B34" s="1"/>
      <c r="C34" s="36" t="s">
        <v>18</v>
      </c>
      <c r="D34" s="37">
        <v>441</v>
      </c>
      <c r="E34" s="50">
        <v>6184</v>
      </c>
      <c r="F34" s="55">
        <f t="shared" si="0"/>
        <v>4649624060.1503763</v>
      </c>
      <c r="G34" s="2"/>
      <c r="H34" s="1"/>
    </row>
    <row r="35" spans="2:8" ht="18.75" customHeight="1">
      <c r="B35" s="1"/>
      <c r="C35" s="36" t="s">
        <v>18</v>
      </c>
      <c r="D35" s="37">
        <v>442</v>
      </c>
      <c r="E35" s="50">
        <v>11025</v>
      </c>
      <c r="F35" s="55">
        <f t="shared" si="0"/>
        <v>8289473684.2105265</v>
      </c>
      <c r="G35" s="2"/>
      <c r="H35" s="1"/>
    </row>
    <row r="36" spans="2:8" ht="18.75" customHeight="1">
      <c r="B36" s="1"/>
      <c r="C36" s="36" t="s">
        <v>18</v>
      </c>
      <c r="D36" s="37">
        <v>443</v>
      </c>
      <c r="E36" s="50">
        <v>6248</v>
      </c>
      <c r="F36" s="55">
        <f t="shared" si="0"/>
        <v>4697744360.902256</v>
      </c>
      <c r="G36" s="2"/>
      <c r="H36" s="1"/>
    </row>
    <row r="37" spans="2:8" ht="18.75" customHeight="1">
      <c r="B37" s="1"/>
      <c r="C37" s="36" t="s">
        <v>18</v>
      </c>
      <c r="D37" s="37">
        <v>444</v>
      </c>
      <c r="E37" s="50">
        <v>3483</v>
      </c>
      <c r="F37" s="55">
        <f t="shared" si="0"/>
        <v>2618796992.4812031</v>
      </c>
      <c r="G37" s="2"/>
      <c r="H37" s="1"/>
    </row>
    <row r="38" spans="2:8" ht="18.75" customHeight="1">
      <c r="B38" s="1"/>
      <c r="C38" s="36" t="s">
        <v>18</v>
      </c>
      <c r="D38" s="37">
        <v>445</v>
      </c>
      <c r="E38" s="50">
        <v>5435</v>
      </c>
      <c r="F38" s="55">
        <f t="shared" si="0"/>
        <v>4086466165.4135337</v>
      </c>
      <c r="G38" s="2"/>
      <c r="H38" s="1"/>
    </row>
    <row r="39" spans="2:8" ht="18.75" customHeight="1">
      <c r="B39" s="1"/>
      <c r="C39" s="36" t="s">
        <v>18</v>
      </c>
      <c r="D39" s="42">
        <v>446</v>
      </c>
      <c r="E39" s="51">
        <v>5672</v>
      </c>
      <c r="F39" s="55">
        <f t="shared" si="0"/>
        <v>4264661654.1353383</v>
      </c>
      <c r="G39" s="2"/>
      <c r="H39" s="1"/>
    </row>
    <row r="40" spans="2:8" ht="18.75" customHeight="1">
      <c r="B40" s="1"/>
      <c r="C40" s="36" t="s">
        <v>19</v>
      </c>
      <c r="D40" s="43">
        <v>136</v>
      </c>
      <c r="E40" s="52">
        <v>56912</v>
      </c>
      <c r="F40" s="55">
        <f t="shared" si="0"/>
        <v>42790977443.609024</v>
      </c>
      <c r="G40" s="2"/>
      <c r="H40" s="1"/>
    </row>
    <row r="41" spans="2:8" ht="18.75" customHeight="1">
      <c r="B41" s="1"/>
      <c r="C41" s="36" t="s">
        <v>19</v>
      </c>
      <c r="D41" s="37">
        <v>137</v>
      </c>
      <c r="E41" s="50">
        <v>55792</v>
      </c>
      <c r="F41" s="55">
        <f t="shared" si="0"/>
        <v>41948872180.451126</v>
      </c>
      <c r="G41" s="2"/>
      <c r="H41" s="1"/>
    </row>
    <row r="42" spans="2:8" ht="18.75" customHeight="1">
      <c r="B42" s="1"/>
      <c r="C42" s="36" t="s">
        <v>19</v>
      </c>
      <c r="D42" s="37">
        <v>138</v>
      </c>
      <c r="E42" s="50">
        <v>53237</v>
      </c>
      <c r="F42" s="55">
        <f t="shared" si="0"/>
        <v>40027819548.872177</v>
      </c>
      <c r="G42" s="2"/>
      <c r="H42" s="1"/>
    </row>
    <row r="43" spans="2:8" ht="18.75" customHeight="1">
      <c r="B43" s="1"/>
      <c r="C43" s="36" t="s">
        <v>19</v>
      </c>
      <c r="D43" s="37">
        <v>139</v>
      </c>
      <c r="E43" s="50">
        <v>49463</v>
      </c>
      <c r="F43" s="55">
        <f t="shared" si="0"/>
        <v>37190225563.909775</v>
      </c>
      <c r="G43" s="2"/>
      <c r="H43" s="1"/>
    </row>
    <row r="44" spans="2:8" ht="18.75" customHeight="1">
      <c r="B44" s="1"/>
      <c r="C44" s="36" t="s">
        <v>19</v>
      </c>
      <c r="D44" s="37">
        <v>140</v>
      </c>
      <c r="E44" s="50">
        <v>39236</v>
      </c>
      <c r="F44" s="55">
        <f t="shared" si="0"/>
        <v>29500751879.699249</v>
      </c>
      <c r="G44" s="2"/>
      <c r="H44" s="1"/>
    </row>
    <row r="45" spans="2:8" ht="18.75" customHeight="1">
      <c r="B45" s="1"/>
      <c r="C45" s="36" t="s">
        <v>19</v>
      </c>
      <c r="D45" s="37">
        <v>141</v>
      </c>
      <c r="E45" s="50">
        <v>47108</v>
      </c>
      <c r="F45" s="55">
        <f t="shared" si="0"/>
        <v>35419548872.18045</v>
      </c>
      <c r="G45" s="2"/>
      <c r="H45" s="1"/>
    </row>
    <row r="46" spans="2:8" ht="18.75" customHeight="1">
      <c r="B46" s="1"/>
      <c r="C46" s="36" t="s">
        <v>19</v>
      </c>
      <c r="D46" s="37">
        <v>142</v>
      </c>
      <c r="E46" s="50">
        <v>43532</v>
      </c>
      <c r="F46" s="55">
        <f t="shared" si="0"/>
        <v>32730827067.669174</v>
      </c>
      <c r="G46" s="2"/>
      <c r="H46" s="1"/>
    </row>
    <row r="47" spans="2:8" ht="18.75" customHeight="1">
      <c r="B47" s="1"/>
      <c r="C47" s="36" t="s">
        <v>19</v>
      </c>
      <c r="D47" s="37">
        <v>143</v>
      </c>
      <c r="E47" s="50">
        <v>44551</v>
      </c>
      <c r="F47" s="55">
        <f t="shared" si="0"/>
        <v>33496992481.203007</v>
      </c>
      <c r="G47" s="2"/>
      <c r="H47" s="1"/>
    </row>
    <row r="48" spans="2:8" ht="18.75" customHeight="1">
      <c r="B48" s="1"/>
      <c r="C48" s="36" t="s">
        <v>19</v>
      </c>
      <c r="D48" s="37">
        <v>144</v>
      </c>
      <c r="E48" s="50">
        <v>56936</v>
      </c>
      <c r="F48" s="55">
        <f t="shared" si="0"/>
        <v>42809022556.390976</v>
      </c>
      <c r="G48" s="2"/>
      <c r="H48" s="1"/>
    </row>
    <row r="49" spans="2:8" ht="18.75" customHeight="1">
      <c r="B49" s="1"/>
      <c r="C49" s="36" t="s">
        <v>19</v>
      </c>
      <c r="D49" s="37">
        <v>145</v>
      </c>
      <c r="E49" s="50">
        <v>65720</v>
      </c>
      <c r="F49" s="55">
        <f t="shared" si="0"/>
        <v>49413533834.586464</v>
      </c>
      <c r="G49" s="2"/>
      <c r="H49" s="1"/>
    </row>
    <row r="50" spans="2:8" ht="18.75" customHeight="1">
      <c r="B50" s="1"/>
      <c r="C50" s="36" t="s">
        <v>19</v>
      </c>
      <c r="D50" s="37">
        <v>146</v>
      </c>
      <c r="E50" s="50">
        <v>56116</v>
      </c>
      <c r="F50" s="55">
        <f t="shared" si="0"/>
        <v>42192481203.007523</v>
      </c>
      <c r="G50" s="2"/>
      <c r="H50" s="1"/>
    </row>
    <row r="51" spans="2:8" ht="18.75" customHeight="1">
      <c r="B51" s="1"/>
      <c r="C51" s="36" t="s">
        <v>19</v>
      </c>
      <c r="D51" s="37">
        <v>147</v>
      </c>
      <c r="E51" s="50">
        <v>55194</v>
      </c>
      <c r="F51" s="55">
        <f t="shared" si="0"/>
        <v>41499248120.300751</v>
      </c>
      <c r="G51" s="2"/>
      <c r="H51" s="1"/>
    </row>
    <row r="52" spans="2:8" ht="18.75" customHeight="1">
      <c r="B52" s="1"/>
      <c r="C52" s="36" t="s">
        <v>19</v>
      </c>
      <c r="D52" s="37">
        <v>148</v>
      </c>
      <c r="E52" s="50">
        <v>58482</v>
      </c>
      <c r="F52" s="55">
        <f t="shared" si="0"/>
        <v>43971428571.428574</v>
      </c>
      <c r="G52" s="2"/>
      <c r="H52" s="1"/>
    </row>
    <row r="53" spans="2:8" ht="18.75" customHeight="1">
      <c r="B53" s="1"/>
      <c r="C53" s="36" t="s">
        <v>19</v>
      </c>
      <c r="D53" s="37">
        <v>149</v>
      </c>
      <c r="E53" s="50">
        <v>60129</v>
      </c>
      <c r="F53" s="55">
        <f t="shared" si="0"/>
        <v>45209774436.090225</v>
      </c>
      <c r="G53" s="2"/>
      <c r="H53" s="1"/>
    </row>
    <row r="54" spans="2:8" ht="18.75" customHeight="1">
      <c r="B54" s="1"/>
      <c r="C54" s="36" t="s">
        <v>19</v>
      </c>
      <c r="D54" s="37">
        <v>150</v>
      </c>
      <c r="E54" s="50">
        <v>46235</v>
      </c>
      <c r="F54" s="55">
        <f t="shared" si="0"/>
        <v>34763157894.736839</v>
      </c>
      <c r="G54" s="2"/>
      <c r="H54" s="1"/>
    </row>
    <row r="55" spans="2:8" ht="18.75" customHeight="1">
      <c r="B55" s="1"/>
      <c r="C55" s="36" t="s">
        <v>19</v>
      </c>
      <c r="D55" s="37">
        <v>151</v>
      </c>
      <c r="E55" s="50">
        <v>26726</v>
      </c>
      <c r="F55" s="55">
        <f t="shared" si="0"/>
        <v>20094736842.105263</v>
      </c>
      <c r="G55" s="2"/>
      <c r="H55" s="1"/>
    </row>
    <row r="56" spans="2:8" ht="18.75" customHeight="1">
      <c r="B56" s="1"/>
      <c r="C56" s="36" t="s">
        <v>19</v>
      </c>
      <c r="D56" s="37">
        <v>152</v>
      </c>
      <c r="E56" s="50">
        <v>12118</v>
      </c>
      <c r="F56" s="55">
        <f t="shared" si="0"/>
        <v>9111278195.4887218</v>
      </c>
      <c r="G56" s="2"/>
      <c r="H56" s="1"/>
    </row>
    <row r="57" spans="2:8" ht="18.75" customHeight="1">
      <c r="B57" s="1"/>
      <c r="C57" s="36" t="s">
        <v>19</v>
      </c>
      <c r="D57" s="37">
        <v>153</v>
      </c>
      <c r="E57" s="50">
        <v>48486</v>
      </c>
      <c r="F57" s="55">
        <f t="shared" si="0"/>
        <v>36455639097.744362</v>
      </c>
      <c r="G57" s="2"/>
      <c r="H57" s="1"/>
    </row>
    <row r="58" spans="2:8" ht="18.75" customHeight="1">
      <c r="B58" s="1"/>
      <c r="C58" s="36" t="s">
        <v>19</v>
      </c>
      <c r="D58" s="37">
        <v>154</v>
      </c>
      <c r="E58" s="50">
        <v>47592</v>
      </c>
      <c r="F58" s="55">
        <f t="shared" si="0"/>
        <v>35783458646.616539</v>
      </c>
      <c r="G58" s="2"/>
      <c r="H58" s="1"/>
    </row>
    <row r="59" spans="2:8" ht="18.75" customHeight="1">
      <c r="B59" s="1"/>
      <c r="C59" s="36" t="s">
        <v>19</v>
      </c>
      <c r="D59" s="37">
        <v>155</v>
      </c>
      <c r="E59" s="50">
        <v>20205</v>
      </c>
      <c r="F59" s="55">
        <f t="shared" si="0"/>
        <v>15191729323.308271</v>
      </c>
      <c r="G59" s="2"/>
      <c r="H59" s="1"/>
    </row>
    <row r="60" spans="2:8" ht="18.75" customHeight="1">
      <c r="B60" s="1"/>
      <c r="C60" s="36" t="s">
        <v>19</v>
      </c>
      <c r="D60" s="42">
        <v>156</v>
      </c>
      <c r="E60" s="51">
        <v>15522</v>
      </c>
      <c r="F60" s="55">
        <f t="shared" si="0"/>
        <v>11670676691.729322</v>
      </c>
      <c r="G60" s="2"/>
      <c r="H60" s="1"/>
    </row>
    <row r="61" spans="2:8" ht="18.75" customHeight="1">
      <c r="B61" s="1"/>
      <c r="C61" s="36" t="s">
        <v>20</v>
      </c>
      <c r="D61" s="43">
        <v>329</v>
      </c>
      <c r="E61" s="52">
        <v>44447</v>
      </c>
      <c r="F61" s="55">
        <f t="shared" si="0"/>
        <v>33418796992.481201</v>
      </c>
      <c r="G61" s="2"/>
      <c r="H61" s="1"/>
    </row>
    <row r="62" spans="2:8" ht="18.75" customHeight="1">
      <c r="B62" s="1"/>
      <c r="C62" s="36" t="s">
        <v>20</v>
      </c>
      <c r="D62" s="37">
        <v>330</v>
      </c>
      <c r="E62" s="50">
        <v>42444</v>
      </c>
      <c r="F62" s="55">
        <f t="shared" si="0"/>
        <v>31912781954.887218</v>
      </c>
      <c r="G62" s="2"/>
      <c r="H62" s="1"/>
    </row>
    <row r="63" spans="2:8" ht="18.75" customHeight="1">
      <c r="B63" s="1"/>
      <c r="C63" s="36" t="s">
        <v>20</v>
      </c>
      <c r="D63" s="37">
        <v>331</v>
      </c>
      <c r="E63" s="50">
        <v>24028</v>
      </c>
      <c r="F63" s="55">
        <f t="shared" si="0"/>
        <v>18066165413.533836</v>
      </c>
      <c r="G63" s="2"/>
      <c r="H63" s="1"/>
    </row>
    <row r="64" spans="2:8" ht="18.75" customHeight="1">
      <c r="B64" s="1"/>
      <c r="C64" s="36" t="s">
        <v>20</v>
      </c>
      <c r="D64" s="37">
        <v>332</v>
      </c>
      <c r="E64" s="50">
        <v>65877</v>
      </c>
      <c r="F64" s="55">
        <f t="shared" si="0"/>
        <v>49531578947.368423</v>
      </c>
      <c r="G64" s="2"/>
      <c r="H64" s="1"/>
    </row>
    <row r="65" spans="2:8" ht="18.75" customHeight="1">
      <c r="B65" s="1"/>
      <c r="C65" s="36" t="s">
        <v>20</v>
      </c>
      <c r="D65" s="37">
        <v>333</v>
      </c>
      <c r="E65" s="50">
        <v>66667</v>
      </c>
      <c r="F65" s="55">
        <f t="shared" si="0"/>
        <v>50125563909.774437</v>
      </c>
      <c r="G65" s="2"/>
      <c r="H65" s="1"/>
    </row>
    <row r="66" spans="2:8" ht="18.75" customHeight="1">
      <c r="B66" s="1"/>
      <c r="C66" s="36" t="s">
        <v>20</v>
      </c>
      <c r="D66" s="37">
        <v>334</v>
      </c>
      <c r="E66" s="50">
        <v>70255</v>
      </c>
      <c r="F66" s="55">
        <f t="shared" si="0"/>
        <v>52823308270.676689</v>
      </c>
      <c r="G66" s="2"/>
      <c r="H66" s="1"/>
    </row>
    <row r="67" spans="2:8" ht="18.75" customHeight="1">
      <c r="B67" s="1"/>
      <c r="C67" s="36" t="s">
        <v>20</v>
      </c>
      <c r="D67" s="37">
        <v>335</v>
      </c>
      <c r="E67" s="50">
        <v>67108</v>
      </c>
      <c r="F67" s="55">
        <f t="shared" si="0"/>
        <v>50457142857.14286</v>
      </c>
      <c r="G67" s="2"/>
      <c r="H67" s="1"/>
    </row>
    <row r="68" spans="2:8" ht="18.75" customHeight="1">
      <c r="B68" s="1"/>
      <c r="C68" s="36" t="s">
        <v>20</v>
      </c>
      <c r="D68" s="37">
        <v>336</v>
      </c>
      <c r="E68" s="50">
        <v>24806</v>
      </c>
      <c r="F68" s="55">
        <f t="shared" si="0"/>
        <v>18651127819.548874</v>
      </c>
      <c r="G68" s="2"/>
      <c r="H68" s="1"/>
    </row>
    <row r="69" spans="2:8" ht="18.75" customHeight="1">
      <c r="B69" s="1"/>
      <c r="C69" s="36" t="s">
        <v>20</v>
      </c>
      <c r="D69" s="37">
        <v>337</v>
      </c>
      <c r="E69" s="50">
        <v>44392</v>
      </c>
      <c r="F69" s="55">
        <f t="shared" si="0"/>
        <v>33377443609.022556</v>
      </c>
      <c r="G69" s="2"/>
      <c r="H69" s="1"/>
    </row>
    <row r="70" spans="2:8" ht="18.75" customHeight="1">
      <c r="B70" s="1"/>
      <c r="C70" s="36" t="s">
        <v>20</v>
      </c>
      <c r="D70" s="37">
        <v>338</v>
      </c>
      <c r="E70" s="50">
        <v>72116</v>
      </c>
      <c r="F70" s="55">
        <f t="shared" si="0"/>
        <v>54222556390.97744</v>
      </c>
      <c r="G70" s="2"/>
      <c r="H70" s="1"/>
    </row>
    <row r="71" spans="2:8" ht="18.75" customHeight="1">
      <c r="B71" s="1"/>
      <c r="C71" s="36" t="s">
        <v>20</v>
      </c>
      <c r="D71" s="37">
        <v>339</v>
      </c>
      <c r="E71" s="50">
        <v>79820</v>
      </c>
      <c r="F71" s="55">
        <f t="shared" si="0"/>
        <v>60015037593.984962</v>
      </c>
      <c r="G71" s="2"/>
      <c r="H71" s="1"/>
    </row>
    <row r="72" spans="2:8" ht="18.75" customHeight="1">
      <c r="B72" s="1"/>
      <c r="C72" s="36" t="s">
        <v>20</v>
      </c>
      <c r="D72" s="37">
        <v>340</v>
      </c>
      <c r="E72" s="50">
        <v>77847</v>
      </c>
      <c r="F72" s="55">
        <f t="shared" si="0"/>
        <v>58531578947.368423</v>
      </c>
      <c r="G72" s="2"/>
      <c r="H72" s="1"/>
    </row>
    <row r="73" spans="2:8" ht="18.75" customHeight="1">
      <c r="B73" s="1"/>
      <c r="C73" s="36" t="s">
        <v>20</v>
      </c>
      <c r="D73" s="37">
        <v>341</v>
      </c>
      <c r="E73" s="50">
        <v>75899</v>
      </c>
      <c r="F73" s="55">
        <f t="shared" si="0"/>
        <v>57066917293.233086</v>
      </c>
      <c r="G73" s="2"/>
      <c r="H73" s="1"/>
    </row>
    <row r="74" spans="2:8" ht="18.75" customHeight="1">
      <c r="B74" s="1"/>
      <c r="C74" s="36" t="s">
        <v>20</v>
      </c>
      <c r="D74" s="37">
        <v>342</v>
      </c>
      <c r="E74" s="50">
        <v>76083</v>
      </c>
      <c r="F74" s="55">
        <f t="shared" si="0"/>
        <v>57205263157.894737</v>
      </c>
      <c r="G74" s="2"/>
      <c r="H74" s="1"/>
    </row>
    <row r="75" spans="2:8" ht="18.75" customHeight="1">
      <c r="B75" s="1"/>
      <c r="C75" s="36" t="s">
        <v>20</v>
      </c>
      <c r="D75" s="37">
        <v>343</v>
      </c>
      <c r="E75" s="50">
        <v>74646</v>
      </c>
      <c r="F75" s="55">
        <f t="shared" si="0"/>
        <v>56124812030.075188</v>
      </c>
      <c r="G75" s="2"/>
      <c r="H75" s="1"/>
    </row>
    <row r="76" spans="2:8" ht="18.75" customHeight="1">
      <c r="B76" s="1"/>
      <c r="C76" s="36" t="s">
        <v>20</v>
      </c>
      <c r="D76" s="37">
        <v>344</v>
      </c>
      <c r="E76" s="50">
        <v>73709</v>
      </c>
      <c r="F76" s="55">
        <f t="shared" si="0"/>
        <v>55420300751.8797</v>
      </c>
      <c r="G76" s="2"/>
      <c r="H76" s="1"/>
    </row>
    <row r="77" spans="2:8" ht="18.75" customHeight="1">
      <c r="B77" s="1"/>
      <c r="C77" s="36" t="s">
        <v>20</v>
      </c>
      <c r="D77" s="37">
        <v>345</v>
      </c>
      <c r="E77" s="50">
        <v>73572</v>
      </c>
      <c r="F77" s="55">
        <f t="shared" si="0"/>
        <v>55317293233.08271</v>
      </c>
      <c r="G77" s="2"/>
      <c r="H77" s="1"/>
    </row>
    <row r="78" spans="2:8" ht="18.75" customHeight="1">
      <c r="B78" s="1"/>
      <c r="C78" s="36" t="s">
        <v>20</v>
      </c>
      <c r="D78" s="37">
        <v>346</v>
      </c>
      <c r="E78" s="50">
        <v>68576</v>
      </c>
      <c r="F78" s="55">
        <f t="shared" si="0"/>
        <v>51560902255.639099</v>
      </c>
      <c r="G78" s="2"/>
      <c r="H78" s="1"/>
    </row>
    <row r="79" spans="2:8" ht="18.75" customHeight="1">
      <c r="B79" s="1"/>
      <c r="C79" s="36" t="s">
        <v>20</v>
      </c>
      <c r="D79" s="37">
        <v>347</v>
      </c>
      <c r="E79" s="50">
        <v>69412</v>
      </c>
      <c r="F79" s="55">
        <f t="shared" si="0"/>
        <v>52189473684.210526</v>
      </c>
      <c r="G79" s="2"/>
      <c r="H79" s="1"/>
    </row>
    <row r="80" spans="2:8" ht="18.75" customHeight="1">
      <c r="B80" s="1"/>
      <c r="C80" s="36" t="s">
        <v>20</v>
      </c>
      <c r="D80" s="37">
        <v>348</v>
      </c>
      <c r="E80" s="50">
        <v>67201</v>
      </c>
      <c r="F80" s="55">
        <f t="shared" si="0"/>
        <v>50527067669.172935</v>
      </c>
      <c r="G80" s="2"/>
      <c r="H80" s="1"/>
    </row>
    <row r="81" spans="2:8" ht="18.75" customHeight="1">
      <c r="B81" s="1"/>
      <c r="C81" s="36" t="s">
        <v>20</v>
      </c>
      <c r="D81" s="37">
        <v>349</v>
      </c>
      <c r="E81" s="50">
        <v>65874</v>
      </c>
      <c r="F81" s="55">
        <f t="shared" ref="F81:F144" si="1">(E81*$E$13)/$F$14</f>
        <v>49529323308.270676</v>
      </c>
      <c r="G81" s="2"/>
      <c r="H81" s="1"/>
    </row>
    <row r="82" spans="2:8" ht="18.75" customHeight="1">
      <c r="B82" s="1"/>
      <c r="C82" s="36" t="s">
        <v>20</v>
      </c>
      <c r="D82" s="37">
        <v>350</v>
      </c>
      <c r="E82" s="50">
        <v>89525</v>
      </c>
      <c r="F82" s="55">
        <f t="shared" si="1"/>
        <v>67312030075.187973</v>
      </c>
      <c r="G82" s="2"/>
      <c r="H82" s="1"/>
    </row>
    <row r="83" spans="2:8" ht="18.75" customHeight="1">
      <c r="B83" s="1"/>
      <c r="C83" s="36" t="s">
        <v>20</v>
      </c>
      <c r="D83" s="37">
        <v>351</v>
      </c>
      <c r="E83" s="50">
        <v>64958</v>
      </c>
      <c r="F83" s="55">
        <f t="shared" si="1"/>
        <v>48840601503.759399</v>
      </c>
      <c r="G83" s="2"/>
      <c r="H83" s="1"/>
    </row>
    <row r="84" spans="2:8" ht="18.75" customHeight="1">
      <c r="B84" s="1"/>
      <c r="C84" s="36" t="s">
        <v>20</v>
      </c>
      <c r="D84" s="37">
        <v>352</v>
      </c>
      <c r="E84" s="50">
        <v>63669</v>
      </c>
      <c r="F84" s="55">
        <f t="shared" si="1"/>
        <v>47871428571.428574</v>
      </c>
      <c r="G84" s="2"/>
      <c r="H84" s="1"/>
    </row>
    <row r="85" spans="2:8" ht="18.75" customHeight="1">
      <c r="B85" s="1"/>
      <c r="C85" s="36" t="s">
        <v>20</v>
      </c>
      <c r="D85" s="37">
        <v>353</v>
      </c>
      <c r="E85" s="50">
        <v>59866</v>
      </c>
      <c r="F85" s="55">
        <f t="shared" si="1"/>
        <v>45012030075.187973</v>
      </c>
      <c r="G85" s="2"/>
      <c r="H85" s="1"/>
    </row>
    <row r="86" spans="2:8" ht="18.75" customHeight="1">
      <c r="B86" s="1"/>
      <c r="C86" s="36" t="s">
        <v>20</v>
      </c>
      <c r="D86" s="37">
        <v>354</v>
      </c>
      <c r="E86" s="50">
        <v>58932</v>
      </c>
      <c r="F86" s="55">
        <f t="shared" si="1"/>
        <v>44309774436.090225</v>
      </c>
      <c r="G86" s="2"/>
      <c r="H86" s="1"/>
    </row>
    <row r="87" spans="2:8" ht="18.75" customHeight="1">
      <c r="B87" s="1"/>
      <c r="C87" s="36" t="s">
        <v>20</v>
      </c>
      <c r="D87" s="37">
        <v>355</v>
      </c>
      <c r="E87" s="50">
        <v>57738</v>
      </c>
      <c r="F87" s="55">
        <f t="shared" si="1"/>
        <v>43412030075.187973</v>
      </c>
      <c r="G87" s="2"/>
      <c r="H87" s="1"/>
    </row>
    <row r="88" spans="2:8" ht="18.75" customHeight="1">
      <c r="B88" s="1"/>
      <c r="C88" s="36" t="s">
        <v>20</v>
      </c>
      <c r="D88" s="37">
        <v>356</v>
      </c>
      <c r="E88" s="50">
        <v>57918</v>
      </c>
      <c r="F88" s="55">
        <f t="shared" si="1"/>
        <v>43547368421.052635</v>
      </c>
      <c r="G88" s="2"/>
      <c r="H88" s="1"/>
    </row>
    <row r="89" spans="2:8" ht="18.75" customHeight="1">
      <c r="B89" s="1"/>
      <c r="C89" s="36" t="s">
        <v>20</v>
      </c>
      <c r="D89" s="37">
        <v>357</v>
      </c>
      <c r="E89" s="50">
        <v>55063</v>
      </c>
      <c r="F89" s="55">
        <f t="shared" si="1"/>
        <v>41400751879.699249</v>
      </c>
      <c r="G89" s="2"/>
      <c r="H89" s="1"/>
    </row>
    <row r="90" spans="2:8" ht="18.75" customHeight="1">
      <c r="B90" s="1"/>
      <c r="C90" s="36" t="s">
        <v>20</v>
      </c>
      <c r="D90" s="37">
        <v>358</v>
      </c>
      <c r="E90" s="50">
        <v>59112</v>
      </c>
      <c r="F90" s="55">
        <f t="shared" si="1"/>
        <v>44445112781.954887</v>
      </c>
      <c r="G90" s="2"/>
      <c r="H90" s="1"/>
    </row>
    <row r="91" spans="2:8" ht="18.75" customHeight="1">
      <c r="B91" s="1"/>
      <c r="C91" s="36" t="s">
        <v>20</v>
      </c>
      <c r="D91" s="37">
        <v>359</v>
      </c>
      <c r="E91" s="50">
        <v>62586</v>
      </c>
      <c r="F91" s="55">
        <f t="shared" si="1"/>
        <v>47057142857.14286</v>
      </c>
      <c r="G91" s="2"/>
      <c r="H91" s="1"/>
    </row>
    <row r="92" spans="2:8" ht="18.75" customHeight="1">
      <c r="B92" s="1"/>
      <c r="C92" s="36" t="s">
        <v>20</v>
      </c>
      <c r="D92" s="37">
        <v>360</v>
      </c>
      <c r="E92" s="50">
        <v>74814</v>
      </c>
      <c r="F92" s="55">
        <f t="shared" si="1"/>
        <v>56251127819.548874</v>
      </c>
      <c r="G92" s="2"/>
      <c r="H92" s="1"/>
    </row>
    <row r="93" spans="2:8" ht="18.75" customHeight="1">
      <c r="B93" s="1"/>
      <c r="C93" s="36" t="s">
        <v>20</v>
      </c>
      <c r="D93" s="37">
        <v>361</v>
      </c>
      <c r="E93" s="50">
        <v>70317</v>
      </c>
      <c r="F93" s="55">
        <f t="shared" si="1"/>
        <v>52869924812.030075</v>
      </c>
      <c r="G93" s="2"/>
      <c r="H93" s="1"/>
    </row>
    <row r="94" spans="2:8" ht="18.75" customHeight="1">
      <c r="B94" s="1"/>
      <c r="C94" s="36" t="s">
        <v>20</v>
      </c>
      <c r="D94" s="37">
        <v>362</v>
      </c>
      <c r="E94" s="50">
        <v>67694</v>
      </c>
      <c r="F94" s="55">
        <f t="shared" si="1"/>
        <v>50897744360.902252</v>
      </c>
      <c r="G94" s="2"/>
      <c r="H94" s="1"/>
    </row>
    <row r="95" spans="2:8" ht="18.75" customHeight="1">
      <c r="B95" s="1"/>
      <c r="C95" s="36" t="s">
        <v>20</v>
      </c>
      <c r="D95" s="37">
        <v>363</v>
      </c>
      <c r="E95" s="50">
        <v>59773</v>
      </c>
      <c r="F95" s="55">
        <f t="shared" si="1"/>
        <v>44942105263.157898</v>
      </c>
      <c r="G95" s="2"/>
      <c r="H95" s="1"/>
    </row>
    <row r="96" spans="2:8" ht="18.75" customHeight="1">
      <c r="B96" s="1"/>
      <c r="C96" s="36" t="s">
        <v>20</v>
      </c>
      <c r="D96" s="37">
        <v>364</v>
      </c>
      <c r="E96" s="50">
        <v>65683</v>
      </c>
      <c r="F96" s="55">
        <f t="shared" si="1"/>
        <v>49385714285.714287</v>
      </c>
      <c r="G96" s="2"/>
      <c r="H96" s="1"/>
    </row>
    <row r="97" spans="2:8" ht="18.75" customHeight="1">
      <c r="B97" s="1"/>
      <c r="C97" s="36" t="s">
        <v>20</v>
      </c>
      <c r="D97" s="37">
        <v>365</v>
      </c>
      <c r="E97" s="50">
        <v>69327</v>
      </c>
      <c r="F97" s="55">
        <f t="shared" si="1"/>
        <v>52125563909.774437</v>
      </c>
      <c r="G97" s="2"/>
      <c r="H97" s="1"/>
    </row>
    <row r="98" spans="2:8" ht="18.75" customHeight="1">
      <c r="B98" s="1"/>
      <c r="C98" s="36" t="s">
        <v>20</v>
      </c>
      <c r="D98" s="37">
        <v>366</v>
      </c>
      <c r="E98" s="50">
        <v>82262</v>
      </c>
      <c r="F98" s="55">
        <f t="shared" si="1"/>
        <v>61851127819.548874</v>
      </c>
      <c r="G98" s="2"/>
      <c r="H98" s="1"/>
    </row>
    <row r="99" spans="2:8" ht="18.75" customHeight="1">
      <c r="B99" s="1"/>
      <c r="C99" s="36" t="s">
        <v>20</v>
      </c>
      <c r="D99" s="37">
        <v>367</v>
      </c>
      <c r="E99" s="50">
        <v>78964</v>
      </c>
      <c r="F99" s="55">
        <f t="shared" si="1"/>
        <v>59371428571.428574</v>
      </c>
      <c r="G99" s="2"/>
      <c r="H99" s="1"/>
    </row>
    <row r="100" spans="2:8" ht="18.75" customHeight="1">
      <c r="B100" s="1"/>
      <c r="C100" s="36" t="s">
        <v>20</v>
      </c>
      <c r="D100" s="37">
        <v>368</v>
      </c>
      <c r="E100" s="50">
        <v>86039</v>
      </c>
      <c r="F100" s="55">
        <f t="shared" si="1"/>
        <v>64690977443.609024</v>
      </c>
      <c r="G100" s="2"/>
      <c r="H100" s="1"/>
    </row>
    <row r="101" spans="2:8" ht="18.75" customHeight="1">
      <c r="B101" s="1"/>
      <c r="C101" s="36" t="s">
        <v>20</v>
      </c>
      <c r="D101" s="42">
        <v>369</v>
      </c>
      <c r="E101" s="51">
        <v>74625</v>
      </c>
      <c r="F101" s="55">
        <f t="shared" si="1"/>
        <v>56109022556.390976</v>
      </c>
      <c r="G101" s="2"/>
      <c r="H101" s="1"/>
    </row>
    <row r="102" spans="2:8" ht="18.75" customHeight="1">
      <c r="B102" s="1"/>
      <c r="C102" s="36" t="s">
        <v>21</v>
      </c>
      <c r="D102" s="43">
        <v>62</v>
      </c>
      <c r="E102" s="52">
        <v>9902</v>
      </c>
      <c r="F102" s="55">
        <f t="shared" si="1"/>
        <v>7445112781.9548874</v>
      </c>
      <c r="G102" s="2"/>
      <c r="H102" s="1"/>
    </row>
    <row r="103" spans="2:8" ht="18.75" customHeight="1">
      <c r="B103" s="1"/>
      <c r="C103" s="36" t="s">
        <v>21</v>
      </c>
      <c r="D103" s="37">
        <v>63</v>
      </c>
      <c r="E103" s="50">
        <v>5958</v>
      </c>
      <c r="F103" s="55">
        <f t="shared" si="1"/>
        <v>4479699248.1203003</v>
      </c>
      <c r="G103" s="2"/>
      <c r="H103" s="1"/>
    </row>
    <row r="104" spans="2:8" ht="18.75" customHeight="1">
      <c r="B104" s="1"/>
      <c r="C104" s="36" t="s">
        <v>21</v>
      </c>
      <c r="D104" s="37">
        <v>64</v>
      </c>
      <c r="E104" s="50">
        <v>15571</v>
      </c>
      <c r="F104" s="55">
        <f t="shared" si="1"/>
        <v>11707518796.992481</v>
      </c>
      <c r="G104" s="2"/>
      <c r="H104" s="1"/>
    </row>
    <row r="105" spans="2:8" ht="18.75" customHeight="1">
      <c r="B105" s="1"/>
      <c r="C105" s="36" t="s">
        <v>21</v>
      </c>
      <c r="D105" s="37">
        <v>65</v>
      </c>
      <c r="E105" s="50">
        <v>6903</v>
      </c>
      <c r="F105" s="55">
        <f t="shared" si="1"/>
        <v>5190225563.9097748</v>
      </c>
      <c r="G105" s="2"/>
      <c r="H105" s="1"/>
    </row>
    <row r="106" spans="2:8" ht="18.75" customHeight="1">
      <c r="B106" s="1"/>
      <c r="C106" s="36" t="s">
        <v>21</v>
      </c>
      <c r="D106" s="37">
        <v>66</v>
      </c>
      <c r="E106" s="50">
        <v>5705</v>
      </c>
      <c r="F106" s="55">
        <f t="shared" si="1"/>
        <v>4289473684.2105265</v>
      </c>
      <c r="G106" s="2"/>
      <c r="H106" s="1"/>
    </row>
    <row r="107" spans="2:8" ht="18.75" customHeight="1">
      <c r="B107" s="1"/>
      <c r="C107" s="36" t="s">
        <v>21</v>
      </c>
      <c r="D107" s="37">
        <v>67</v>
      </c>
      <c r="E107" s="50">
        <v>3557</v>
      </c>
      <c r="F107" s="55">
        <f t="shared" si="1"/>
        <v>2674436090.225564</v>
      </c>
      <c r="G107" s="2"/>
      <c r="H107" s="1"/>
    </row>
    <row r="108" spans="2:8" ht="18.75" customHeight="1">
      <c r="B108" s="1"/>
      <c r="C108" s="36" t="s">
        <v>21</v>
      </c>
      <c r="D108" s="37">
        <v>68</v>
      </c>
      <c r="E108" s="50">
        <v>3303</v>
      </c>
      <c r="F108" s="55">
        <f t="shared" si="1"/>
        <v>2483458646.6165414</v>
      </c>
      <c r="G108" s="2"/>
      <c r="H108" s="1"/>
    </row>
    <row r="109" spans="2:8" ht="18.75" customHeight="1">
      <c r="B109" s="1"/>
      <c r="C109" s="36" t="s">
        <v>21</v>
      </c>
      <c r="D109" s="37">
        <v>69</v>
      </c>
      <c r="E109" s="50">
        <v>7322</v>
      </c>
      <c r="F109" s="55">
        <f t="shared" si="1"/>
        <v>5505263157.8947372</v>
      </c>
      <c r="G109" s="2"/>
      <c r="H109" s="1"/>
    </row>
    <row r="110" spans="2:8" ht="18.75" customHeight="1">
      <c r="B110" s="1"/>
      <c r="C110" s="36" t="s">
        <v>21</v>
      </c>
      <c r="D110" s="37">
        <v>70</v>
      </c>
      <c r="E110" s="50">
        <v>9997</v>
      </c>
      <c r="F110" s="55">
        <f t="shared" si="1"/>
        <v>7516541353.3834591</v>
      </c>
      <c r="G110" s="2"/>
      <c r="H110" s="1"/>
    </row>
    <row r="111" spans="2:8" ht="18.75" customHeight="1">
      <c r="B111" s="1"/>
      <c r="C111" s="36" t="s">
        <v>21</v>
      </c>
      <c r="D111" s="37">
        <v>71</v>
      </c>
      <c r="E111" s="50">
        <v>4201</v>
      </c>
      <c r="F111" s="55">
        <f t="shared" si="1"/>
        <v>3158646616.5413532</v>
      </c>
      <c r="G111" s="2"/>
      <c r="H111" s="1"/>
    </row>
    <row r="112" spans="2:8" ht="18.75" customHeight="1">
      <c r="B112" s="1"/>
      <c r="C112" s="36" t="s">
        <v>21</v>
      </c>
      <c r="D112" s="37">
        <v>72</v>
      </c>
      <c r="E112" s="50">
        <v>11957</v>
      </c>
      <c r="F112" s="55">
        <f t="shared" si="1"/>
        <v>8990225563.9097748</v>
      </c>
      <c r="G112" s="2"/>
      <c r="H112" s="1"/>
    </row>
    <row r="113" spans="2:8" ht="18.75" customHeight="1">
      <c r="B113" s="1"/>
      <c r="C113" s="36" t="s">
        <v>21</v>
      </c>
      <c r="D113" s="37">
        <v>73</v>
      </c>
      <c r="E113" s="50">
        <v>4371</v>
      </c>
      <c r="F113" s="55">
        <f t="shared" si="1"/>
        <v>3286466165.4135337</v>
      </c>
      <c r="G113" s="2"/>
      <c r="H113" s="1"/>
    </row>
    <row r="114" spans="2:8" ht="18.75" customHeight="1">
      <c r="B114" s="1"/>
      <c r="C114" s="36" t="s">
        <v>21</v>
      </c>
      <c r="D114" s="37">
        <v>74</v>
      </c>
      <c r="E114" s="50">
        <v>4306</v>
      </c>
      <c r="F114" s="55">
        <f t="shared" si="1"/>
        <v>3237593984.9624062</v>
      </c>
      <c r="G114" s="2"/>
      <c r="H114" s="1"/>
    </row>
    <row r="115" spans="2:8" ht="18.75" customHeight="1">
      <c r="B115" s="1"/>
      <c r="C115" s="36" t="s">
        <v>21</v>
      </c>
      <c r="D115" s="37">
        <v>75</v>
      </c>
      <c r="E115" s="50">
        <v>3458</v>
      </c>
      <c r="F115" s="55">
        <f t="shared" si="1"/>
        <v>2600000000</v>
      </c>
      <c r="G115" s="2"/>
      <c r="H115" s="1"/>
    </row>
    <row r="116" spans="2:8" ht="18.75" customHeight="1">
      <c r="B116" s="1"/>
      <c r="C116" s="36" t="s">
        <v>21</v>
      </c>
      <c r="D116" s="37">
        <v>76</v>
      </c>
      <c r="E116" s="50">
        <v>4518</v>
      </c>
      <c r="F116" s="55">
        <f t="shared" si="1"/>
        <v>3396992481.2030077</v>
      </c>
      <c r="G116" s="2"/>
      <c r="H116" s="1"/>
    </row>
    <row r="117" spans="2:8" ht="18.75" customHeight="1">
      <c r="B117" s="1"/>
      <c r="C117" s="36" t="s">
        <v>21</v>
      </c>
      <c r="D117" s="37">
        <v>77</v>
      </c>
      <c r="E117" s="50">
        <v>4862</v>
      </c>
      <c r="F117" s="55">
        <f t="shared" si="1"/>
        <v>3655639097.7443609</v>
      </c>
      <c r="G117" s="2"/>
      <c r="H117" s="1"/>
    </row>
    <row r="118" spans="2:8" ht="18.75" customHeight="1">
      <c r="B118" s="1"/>
      <c r="C118" s="36" t="s">
        <v>21</v>
      </c>
      <c r="D118" s="37">
        <v>78</v>
      </c>
      <c r="E118" s="50">
        <v>3424</v>
      </c>
      <c r="F118" s="55">
        <f t="shared" si="1"/>
        <v>2574436090.225564</v>
      </c>
      <c r="G118" s="2"/>
      <c r="H118" s="1"/>
    </row>
    <row r="119" spans="2:8" ht="18.75" customHeight="1">
      <c r="B119" s="1"/>
      <c r="C119" s="36" t="s">
        <v>21</v>
      </c>
      <c r="D119" s="37">
        <v>79</v>
      </c>
      <c r="E119" s="50">
        <v>3499</v>
      </c>
      <c r="F119" s="55">
        <f t="shared" si="1"/>
        <v>2630827067.6691728</v>
      </c>
      <c r="G119" s="2"/>
      <c r="H119" s="1"/>
    </row>
    <row r="120" spans="2:8" ht="18.75" customHeight="1">
      <c r="B120" s="1"/>
      <c r="C120" s="36" t="s">
        <v>21</v>
      </c>
      <c r="D120" s="37">
        <v>80</v>
      </c>
      <c r="E120" s="50">
        <v>5406</v>
      </c>
      <c r="F120" s="55">
        <f t="shared" si="1"/>
        <v>4064661654.1353383</v>
      </c>
      <c r="G120" s="2"/>
      <c r="H120" s="1"/>
    </row>
    <row r="121" spans="2:8" ht="18.75" customHeight="1">
      <c r="B121" s="1"/>
      <c r="C121" s="36" t="s">
        <v>21</v>
      </c>
      <c r="D121" s="37">
        <v>81</v>
      </c>
      <c r="E121" s="50">
        <v>4094</v>
      </c>
      <c r="F121" s="55">
        <f t="shared" si="1"/>
        <v>3078195488.7218046</v>
      </c>
      <c r="G121" s="2"/>
      <c r="H121" s="1"/>
    </row>
    <row r="122" spans="2:8" ht="18.75" customHeight="1">
      <c r="B122" s="1"/>
      <c r="C122" s="36" t="s">
        <v>21</v>
      </c>
      <c r="D122" s="37">
        <v>82</v>
      </c>
      <c r="E122" s="50">
        <v>9664</v>
      </c>
      <c r="F122" s="55">
        <f t="shared" si="1"/>
        <v>7266165413.5338345</v>
      </c>
      <c r="G122" s="2"/>
      <c r="H122" s="1"/>
    </row>
    <row r="123" spans="2:8" ht="18.75" customHeight="1">
      <c r="B123" s="1"/>
      <c r="C123" s="36" t="s">
        <v>21</v>
      </c>
      <c r="D123" s="37">
        <v>83</v>
      </c>
      <c r="E123" s="50">
        <v>4812</v>
      </c>
      <c r="F123" s="55">
        <f t="shared" si="1"/>
        <v>3618045112.7819548</v>
      </c>
      <c r="G123" s="2"/>
      <c r="H123" s="1"/>
    </row>
    <row r="124" spans="2:8" ht="18.75" customHeight="1">
      <c r="B124" s="1"/>
      <c r="C124" s="36" t="s">
        <v>21</v>
      </c>
      <c r="D124" s="37">
        <v>84</v>
      </c>
      <c r="E124" s="50">
        <v>9746</v>
      </c>
      <c r="F124" s="55">
        <f t="shared" si="1"/>
        <v>7327819548.87218</v>
      </c>
      <c r="G124" s="2"/>
      <c r="H124" s="1"/>
    </row>
    <row r="125" spans="2:8" ht="18.75" customHeight="1">
      <c r="B125" s="1"/>
      <c r="C125" s="36" t="s">
        <v>21</v>
      </c>
      <c r="D125" s="37">
        <v>85</v>
      </c>
      <c r="E125" s="50">
        <v>3940</v>
      </c>
      <c r="F125" s="55">
        <f t="shared" si="1"/>
        <v>2962406015.0375938</v>
      </c>
      <c r="G125" s="2"/>
      <c r="H125" s="1"/>
    </row>
    <row r="126" spans="2:8" ht="18.75" customHeight="1">
      <c r="B126" s="1"/>
      <c r="C126" s="36" t="s">
        <v>21</v>
      </c>
      <c r="D126" s="37">
        <v>86</v>
      </c>
      <c r="E126" s="50">
        <v>7252</v>
      </c>
      <c r="F126" s="55">
        <f t="shared" si="1"/>
        <v>5452631578.9473686</v>
      </c>
      <c r="G126" s="2"/>
      <c r="H126" s="1"/>
    </row>
    <row r="127" spans="2:8" ht="18.75" customHeight="1">
      <c r="B127" s="1"/>
      <c r="C127" s="36" t="s">
        <v>21</v>
      </c>
      <c r="D127" s="37">
        <v>87</v>
      </c>
      <c r="E127" s="50">
        <v>4234</v>
      </c>
      <c r="F127" s="55">
        <f t="shared" si="1"/>
        <v>3183458646.6165414</v>
      </c>
      <c r="G127" s="2"/>
      <c r="H127" s="1"/>
    </row>
    <row r="128" spans="2:8" ht="18.75" customHeight="1">
      <c r="B128" s="1"/>
      <c r="C128" s="36" t="s">
        <v>21</v>
      </c>
      <c r="D128" s="37">
        <v>88</v>
      </c>
      <c r="E128" s="50">
        <v>9347</v>
      </c>
      <c r="F128" s="55">
        <f t="shared" si="1"/>
        <v>7027819548.87218</v>
      </c>
      <c r="G128" s="2"/>
      <c r="H128" s="1"/>
    </row>
    <row r="129" spans="2:8" ht="18.75" customHeight="1">
      <c r="B129" s="1"/>
      <c r="C129" s="36" t="s">
        <v>21</v>
      </c>
      <c r="D129" s="37">
        <v>89</v>
      </c>
      <c r="E129" s="50">
        <v>4843</v>
      </c>
      <c r="F129" s="55">
        <f t="shared" si="1"/>
        <v>3641353383.4586468</v>
      </c>
      <c r="G129" s="2"/>
      <c r="H129" s="1"/>
    </row>
    <row r="130" spans="2:8" ht="18.75" customHeight="1">
      <c r="B130" s="1"/>
      <c r="C130" s="36" t="s">
        <v>21</v>
      </c>
      <c r="D130" s="37">
        <v>90</v>
      </c>
      <c r="E130" s="50">
        <v>8963</v>
      </c>
      <c r="F130" s="55">
        <f t="shared" si="1"/>
        <v>6739097744.3609018</v>
      </c>
      <c r="G130" s="2"/>
      <c r="H130" s="1"/>
    </row>
    <row r="131" spans="2:8" ht="18.75" customHeight="1">
      <c r="B131" s="1"/>
      <c r="C131" s="36" t="s">
        <v>21</v>
      </c>
      <c r="D131" s="37">
        <v>91</v>
      </c>
      <c r="E131" s="50">
        <v>5519</v>
      </c>
      <c r="F131" s="55">
        <f t="shared" si="1"/>
        <v>4149624060.1503758</v>
      </c>
      <c r="G131" s="2"/>
      <c r="H131" s="1"/>
    </row>
    <row r="132" spans="2:8" ht="18.75" customHeight="1">
      <c r="B132" s="1"/>
      <c r="C132" s="36" t="s">
        <v>21</v>
      </c>
      <c r="D132" s="37">
        <v>92</v>
      </c>
      <c r="E132" s="50">
        <v>15363</v>
      </c>
      <c r="F132" s="55">
        <f t="shared" si="1"/>
        <v>11551127819.548872</v>
      </c>
      <c r="G132" s="2"/>
      <c r="H132" s="1"/>
    </row>
    <row r="133" spans="2:8" ht="18.75" customHeight="1">
      <c r="B133" s="1"/>
      <c r="C133" s="36" t="s">
        <v>21</v>
      </c>
      <c r="D133" s="37">
        <v>93</v>
      </c>
      <c r="E133" s="50">
        <v>7274</v>
      </c>
      <c r="F133" s="55">
        <f t="shared" si="1"/>
        <v>5469172932.3308268</v>
      </c>
      <c r="G133" s="2"/>
      <c r="H133" s="1"/>
    </row>
    <row r="134" spans="2:8" ht="18.75" customHeight="1">
      <c r="B134" s="1"/>
      <c r="C134" s="36" t="s">
        <v>21</v>
      </c>
      <c r="D134" s="37">
        <v>94</v>
      </c>
      <c r="E134" s="50">
        <v>9286</v>
      </c>
      <c r="F134" s="55">
        <f t="shared" si="1"/>
        <v>6981954887.2180452</v>
      </c>
      <c r="G134" s="2"/>
      <c r="H134" s="1"/>
    </row>
    <row r="135" spans="2:8" ht="18.75" customHeight="1">
      <c r="B135" s="1"/>
      <c r="C135" s="36" t="s">
        <v>21</v>
      </c>
      <c r="D135" s="37">
        <v>95</v>
      </c>
      <c r="E135" s="50">
        <v>14743</v>
      </c>
      <c r="F135" s="55">
        <f t="shared" si="1"/>
        <v>11084962406.015038</v>
      </c>
      <c r="G135" s="2"/>
      <c r="H135" s="1"/>
    </row>
    <row r="136" spans="2:8" ht="18.75" customHeight="1">
      <c r="B136" s="1"/>
      <c r="C136" s="36" t="s">
        <v>21</v>
      </c>
      <c r="D136" s="37">
        <v>96</v>
      </c>
      <c r="E136" s="50">
        <v>6200</v>
      </c>
      <c r="F136" s="55">
        <f t="shared" si="1"/>
        <v>4661654135.3383455</v>
      </c>
      <c r="G136" s="2"/>
      <c r="H136" s="1"/>
    </row>
    <row r="137" spans="2:8" ht="18.75" customHeight="1">
      <c r="B137" s="1"/>
      <c r="C137" s="36" t="s">
        <v>21</v>
      </c>
      <c r="D137" s="37">
        <v>97</v>
      </c>
      <c r="E137" s="50">
        <v>9976</v>
      </c>
      <c r="F137" s="55">
        <f t="shared" si="1"/>
        <v>7500751879.6992483</v>
      </c>
      <c r="G137" s="2"/>
      <c r="H137" s="1"/>
    </row>
    <row r="138" spans="2:8" ht="18.75" customHeight="1">
      <c r="B138" s="1"/>
      <c r="C138" s="36" t="s">
        <v>21</v>
      </c>
      <c r="D138" s="37">
        <v>98</v>
      </c>
      <c r="E138" s="50">
        <v>5967</v>
      </c>
      <c r="F138" s="55">
        <f t="shared" si="1"/>
        <v>4486466165.4135342</v>
      </c>
      <c r="G138" s="2"/>
      <c r="H138" s="1"/>
    </row>
    <row r="139" spans="2:8" ht="18.75" customHeight="1">
      <c r="B139" s="1"/>
      <c r="C139" s="36" t="s">
        <v>21</v>
      </c>
      <c r="D139" s="37">
        <v>99</v>
      </c>
      <c r="E139" s="50">
        <v>11862</v>
      </c>
      <c r="F139" s="55">
        <f t="shared" si="1"/>
        <v>8918796992.4812031</v>
      </c>
      <c r="G139" s="2"/>
      <c r="H139" s="1"/>
    </row>
    <row r="140" spans="2:8" ht="18.75" customHeight="1">
      <c r="B140" s="1"/>
      <c r="C140" s="36" t="s">
        <v>21</v>
      </c>
      <c r="D140" s="37">
        <v>100</v>
      </c>
      <c r="E140" s="50">
        <v>5160</v>
      </c>
      <c r="F140" s="55">
        <f t="shared" si="1"/>
        <v>3879699248.1203008</v>
      </c>
      <c r="G140" s="2"/>
      <c r="H140" s="1"/>
    </row>
    <row r="141" spans="2:8" ht="18.75" customHeight="1">
      <c r="B141" s="1"/>
      <c r="C141" s="36" t="s">
        <v>21</v>
      </c>
      <c r="D141" s="37">
        <v>101</v>
      </c>
      <c r="E141" s="50">
        <v>3925</v>
      </c>
      <c r="F141" s="55">
        <f t="shared" si="1"/>
        <v>2951127819.548872</v>
      </c>
      <c r="G141" s="2"/>
      <c r="H141" s="1"/>
    </row>
    <row r="142" spans="2:8" ht="18.75" customHeight="1">
      <c r="B142" s="1"/>
      <c r="C142" s="36" t="s">
        <v>21</v>
      </c>
      <c r="D142" s="37">
        <v>102</v>
      </c>
      <c r="E142" s="50">
        <v>2670</v>
      </c>
      <c r="F142" s="55">
        <f t="shared" si="1"/>
        <v>2007518796.9924812</v>
      </c>
      <c r="G142" s="2"/>
      <c r="H142" s="1"/>
    </row>
    <row r="143" spans="2:8" ht="18.75" customHeight="1">
      <c r="B143" s="1"/>
      <c r="C143" s="36" t="s">
        <v>21</v>
      </c>
      <c r="D143" s="37">
        <v>103</v>
      </c>
      <c r="E143" s="50">
        <v>4611</v>
      </c>
      <c r="F143" s="55">
        <f t="shared" si="1"/>
        <v>3466917293.2330828</v>
      </c>
      <c r="G143" s="2"/>
      <c r="H143" s="1"/>
    </row>
    <row r="144" spans="2:8" ht="18.75" customHeight="1">
      <c r="B144" s="1"/>
      <c r="C144" s="36" t="s">
        <v>21</v>
      </c>
      <c r="D144" s="37">
        <v>104</v>
      </c>
      <c r="E144" s="50">
        <v>3286</v>
      </c>
      <c r="F144" s="55">
        <f t="shared" si="1"/>
        <v>2470676691.7293234</v>
      </c>
      <c r="G144" s="2"/>
      <c r="H144" s="1"/>
    </row>
    <row r="145" spans="2:8" ht="18.75" customHeight="1">
      <c r="B145" s="1"/>
      <c r="C145" s="36" t="s">
        <v>21</v>
      </c>
      <c r="D145" s="37">
        <v>105</v>
      </c>
      <c r="E145" s="50">
        <v>8096</v>
      </c>
      <c r="F145" s="55">
        <f t="shared" ref="F145:F208" si="2">(E145*$E$13)/$F$14</f>
        <v>6087218045.1127815</v>
      </c>
      <c r="G145" s="2"/>
      <c r="H145" s="1"/>
    </row>
    <row r="146" spans="2:8" ht="18.75" customHeight="1">
      <c r="B146" s="1"/>
      <c r="C146" s="36" t="s">
        <v>21</v>
      </c>
      <c r="D146" s="37">
        <v>106</v>
      </c>
      <c r="E146" s="50">
        <v>4545</v>
      </c>
      <c r="F146" s="55">
        <f t="shared" si="2"/>
        <v>3417293233.0827069</v>
      </c>
      <c r="G146" s="2"/>
      <c r="H146" s="1"/>
    </row>
    <row r="147" spans="2:8" ht="18.75" customHeight="1">
      <c r="B147" s="1"/>
      <c r="C147" s="36" t="s">
        <v>21</v>
      </c>
      <c r="D147" s="37">
        <v>107</v>
      </c>
      <c r="E147" s="50">
        <v>7641</v>
      </c>
      <c r="F147" s="55">
        <f t="shared" si="2"/>
        <v>5745112781.9548874</v>
      </c>
      <c r="G147" s="2"/>
      <c r="H147" s="1"/>
    </row>
    <row r="148" spans="2:8" ht="18.75" customHeight="1">
      <c r="B148" s="1"/>
      <c r="C148" s="36" t="s">
        <v>21</v>
      </c>
      <c r="D148" s="37">
        <v>108</v>
      </c>
      <c r="E148" s="50">
        <v>13304</v>
      </c>
      <c r="F148" s="55">
        <f t="shared" si="2"/>
        <v>10003007518.796993</v>
      </c>
      <c r="G148" s="2"/>
      <c r="H148" s="1"/>
    </row>
    <row r="149" spans="2:8" ht="18.75" customHeight="1">
      <c r="B149" s="1"/>
      <c r="C149" s="36" t="s">
        <v>21</v>
      </c>
      <c r="D149" s="37">
        <v>109</v>
      </c>
      <c r="E149" s="50">
        <v>6220</v>
      </c>
      <c r="F149" s="55">
        <f t="shared" si="2"/>
        <v>4676691729.323308</v>
      </c>
      <c r="G149" s="2"/>
      <c r="H149" s="1"/>
    </row>
    <row r="150" spans="2:8" ht="18.75" customHeight="1">
      <c r="B150" s="1"/>
      <c r="C150" s="36" t="s">
        <v>21</v>
      </c>
      <c r="D150" s="37">
        <v>110</v>
      </c>
      <c r="E150" s="50">
        <v>7127</v>
      </c>
      <c r="F150" s="55">
        <f t="shared" si="2"/>
        <v>5358646616.5413532</v>
      </c>
      <c r="G150" s="2"/>
      <c r="H150" s="1"/>
    </row>
    <row r="151" spans="2:8" ht="18.75" customHeight="1">
      <c r="B151" s="1"/>
      <c r="C151" s="36" t="s">
        <v>21</v>
      </c>
      <c r="D151" s="37">
        <v>111</v>
      </c>
      <c r="E151" s="50">
        <v>6700</v>
      </c>
      <c r="F151" s="55">
        <f t="shared" si="2"/>
        <v>5037593984.9624062</v>
      </c>
      <c r="G151" s="2"/>
      <c r="H151" s="1"/>
    </row>
    <row r="152" spans="2:8" ht="18.75" customHeight="1">
      <c r="B152" s="1"/>
      <c r="C152" s="36" t="s">
        <v>21</v>
      </c>
      <c r="D152" s="37">
        <v>112</v>
      </c>
      <c r="E152" s="50">
        <v>10519</v>
      </c>
      <c r="F152" s="55">
        <f t="shared" si="2"/>
        <v>7909022556.3909779</v>
      </c>
      <c r="G152" s="2"/>
      <c r="H152" s="1"/>
    </row>
    <row r="153" spans="2:8" ht="18.75" customHeight="1">
      <c r="B153" s="1"/>
      <c r="C153" s="36" t="s">
        <v>21</v>
      </c>
      <c r="D153" s="37">
        <v>113</v>
      </c>
      <c r="E153" s="50">
        <v>28777</v>
      </c>
      <c r="F153" s="55">
        <f t="shared" si="2"/>
        <v>21636842105.263157</v>
      </c>
      <c r="G153" s="2"/>
      <c r="H153" s="1"/>
    </row>
    <row r="154" spans="2:8" ht="18.75" customHeight="1">
      <c r="B154" s="1"/>
      <c r="C154" s="36" t="s">
        <v>21</v>
      </c>
      <c r="D154" s="37">
        <v>114</v>
      </c>
      <c r="E154" s="50">
        <v>12673</v>
      </c>
      <c r="F154" s="55">
        <f t="shared" si="2"/>
        <v>9528571428.5714283</v>
      </c>
      <c r="G154" s="2"/>
      <c r="H154" s="1"/>
    </row>
    <row r="155" spans="2:8" ht="18.75" customHeight="1">
      <c r="B155" s="1"/>
      <c r="C155" s="36" t="s">
        <v>21</v>
      </c>
      <c r="D155" s="37">
        <v>115</v>
      </c>
      <c r="E155" s="50">
        <v>4947</v>
      </c>
      <c r="F155" s="55">
        <f t="shared" si="2"/>
        <v>3719548872.1804509</v>
      </c>
      <c r="G155" s="2"/>
      <c r="H155" s="1"/>
    </row>
    <row r="156" spans="2:8" ht="18.75" customHeight="1">
      <c r="B156" s="1"/>
      <c r="C156" s="36" t="s">
        <v>21</v>
      </c>
      <c r="D156" s="37">
        <v>116</v>
      </c>
      <c r="E156" s="50">
        <v>6871</v>
      </c>
      <c r="F156" s="55">
        <f t="shared" si="2"/>
        <v>5166165413.5338345</v>
      </c>
      <c r="G156" s="2"/>
      <c r="H156" s="1"/>
    </row>
    <row r="157" spans="2:8" ht="18.75" customHeight="1">
      <c r="B157" s="1"/>
      <c r="C157" s="36" t="s">
        <v>21</v>
      </c>
      <c r="D157" s="37">
        <v>117</v>
      </c>
      <c r="E157" s="50">
        <v>11910</v>
      </c>
      <c r="F157" s="55">
        <f t="shared" si="2"/>
        <v>8954887218.0451126</v>
      </c>
      <c r="G157" s="2"/>
      <c r="H157" s="1"/>
    </row>
    <row r="158" spans="2:8" ht="18.75" customHeight="1">
      <c r="B158" s="1"/>
      <c r="C158" s="36" t="s">
        <v>21</v>
      </c>
      <c r="D158" s="37">
        <v>118</v>
      </c>
      <c r="E158" s="50">
        <v>6015</v>
      </c>
      <c r="F158" s="55">
        <f t="shared" si="2"/>
        <v>4522556390.9774437</v>
      </c>
      <c r="G158" s="2"/>
      <c r="H158" s="1"/>
    </row>
    <row r="159" spans="2:8" ht="18.75" customHeight="1">
      <c r="B159" s="1"/>
      <c r="C159" s="36" t="s">
        <v>21</v>
      </c>
      <c r="D159" s="37">
        <v>119</v>
      </c>
      <c r="E159" s="50">
        <v>4642</v>
      </c>
      <c r="F159" s="55">
        <f t="shared" si="2"/>
        <v>3490225563.9097743</v>
      </c>
      <c r="G159" s="2"/>
      <c r="H159" s="1"/>
    </row>
    <row r="160" spans="2:8" ht="18.75" customHeight="1">
      <c r="B160" s="1"/>
      <c r="C160" s="36" t="s">
        <v>21</v>
      </c>
      <c r="D160" s="37">
        <v>120</v>
      </c>
      <c r="E160" s="50">
        <v>7698</v>
      </c>
      <c r="F160" s="55">
        <f t="shared" si="2"/>
        <v>5787969924.8120298</v>
      </c>
      <c r="G160" s="2"/>
      <c r="H160" s="1"/>
    </row>
    <row r="161" spans="2:8" ht="18.75" customHeight="1">
      <c r="B161" s="1"/>
      <c r="C161" s="36" t="s">
        <v>21</v>
      </c>
      <c r="D161" s="37">
        <v>121</v>
      </c>
      <c r="E161" s="50">
        <v>12392</v>
      </c>
      <c r="F161" s="55">
        <f t="shared" si="2"/>
        <v>9317293233.0827065</v>
      </c>
      <c r="G161" s="2"/>
      <c r="H161" s="1"/>
    </row>
    <row r="162" spans="2:8" ht="18.75" customHeight="1">
      <c r="B162" s="1"/>
      <c r="C162" s="36" t="s">
        <v>21</v>
      </c>
      <c r="D162" s="37">
        <v>122</v>
      </c>
      <c r="E162" s="50">
        <v>7283</v>
      </c>
      <c r="F162" s="55">
        <f t="shared" si="2"/>
        <v>5475939849.6240597</v>
      </c>
      <c r="G162" s="2"/>
      <c r="H162" s="1"/>
    </row>
    <row r="163" spans="2:8" ht="18.75" customHeight="1">
      <c r="B163" s="1"/>
      <c r="C163" s="36" t="s">
        <v>21</v>
      </c>
      <c r="D163" s="37">
        <v>123</v>
      </c>
      <c r="E163" s="50">
        <v>6461</v>
      </c>
      <c r="F163" s="55">
        <f t="shared" si="2"/>
        <v>4857894736.8421049</v>
      </c>
      <c r="G163" s="2"/>
      <c r="H163" s="1"/>
    </row>
    <row r="164" spans="2:8" ht="18.75" customHeight="1">
      <c r="B164" s="1"/>
      <c r="C164" s="36" t="s">
        <v>21</v>
      </c>
      <c r="D164" s="37">
        <v>124</v>
      </c>
      <c r="E164" s="50">
        <v>5369</v>
      </c>
      <c r="F164" s="55">
        <f t="shared" si="2"/>
        <v>4036842105.2631578</v>
      </c>
      <c r="G164" s="2"/>
      <c r="H164" s="1"/>
    </row>
    <row r="165" spans="2:8" ht="18.75" customHeight="1">
      <c r="B165" s="1"/>
      <c r="C165" s="36" t="s">
        <v>21</v>
      </c>
      <c r="D165" s="37">
        <v>125</v>
      </c>
      <c r="E165" s="50">
        <v>4131</v>
      </c>
      <c r="F165" s="55">
        <f t="shared" si="2"/>
        <v>3106015037.5939851</v>
      </c>
      <c r="G165" s="2"/>
      <c r="H165" s="1"/>
    </row>
    <row r="166" spans="2:8" ht="18.75" customHeight="1">
      <c r="B166" s="1"/>
      <c r="C166" s="36" t="s">
        <v>21</v>
      </c>
      <c r="D166" s="37">
        <v>126</v>
      </c>
      <c r="E166" s="50">
        <v>4675</v>
      </c>
      <c r="F166" s="55">
        <f t="shared" si="2"/>
        <v>3515037593.9849625</v>
      </c>
      <c r="G166" s="2"/>
      <c r="H166" s="1"/>
    </row>
    <row r="167" spans="2:8" ht="18.75" customHeight="1">
      <c r="B167" s="1"/>
      <c r="C167" s="36" t="s">
        <v>21</v>
      </c>
      <c r="D167" s="37">
        <v>127</v>
      </c>
      <c r="E167" s="50">
        <v>5738</v>
      </c>
      <c r="F167" s="55">
        <f t="shared" si="2"/>
        <v>4314285714.2857141</v>
      </c>
      <c r="G167" s="2"/>
      <c r="H167" s="1"/>
    </row>
    <row r="168" spans="2:8" ht="18.75" customHeight="1">
      <c r="B168" s="1"/>
      <c r="C168" s="36" t="s">
        <v>21</v>
      </c>
      <c r="D168" s="37">
        <v>128</v>
      </c>
      <c r="E168" s="50">
        <v>9465</v>
      </c>
      <c r="F168" s="55">
        <f t="shared" si="2"/>
        <v>7116541353.3834591</v>
      </c>
      <c r="G168" s="2"/>
      <c r="H168" s="1"/>
    </row>
    <row r="169" spans="2:8" ht="18.75" customHeight="1">
      <c r="B169" s="1"/>
      <c r="C169" s="36" t="s">
        <v>21</v>
      </c>
      <c r="D169" s="37">
        <v>129</v>
      </c>
      <c r="E169" s="50">
        <v>5507</v>
      </c>
      <c r="F169" s="55">
        <f t="shared" si="2"/>
        <v>4140601503.7593985</v>
      </c>
      <c r="G169" s="2"/>
      <c r="H169" s="1"/>
    </row>
    <row r="170" spans="2:8" ht="18.75" customHeight="1">
      <c r="B170" s="1"/>
      <c r="C170" s="36" t="s">
        <v>21</v>
      </c>
      <c r="D170" s="37">
        <v>130</v>
      </c>
      <c r="E170" s="50">
        <v>8110</v>
      </c>
      <c r="F170" s="55">
        <f t="shared" si="2"/>
        <v>6097744360.902256</v>
      </c>
      <c r="G170" s="2"/>
      <c r="H170" s="1"/>
    </row>
    <row r="171" spans="2:8" ht="18.75" customHeight="1">
      <c r="B171" s="1"/>
      <c r="C171" s="36" t="s">
        <v>21</v>
      </c>
      <c r="D171" s="37">
        <v>131</v>
      </c>
      <c r="E171" s="50">
        <v>4032</v>
      </c>
      <c r="F171" s="55">
        <f t="shared" si="2"/>
        <v>3031578947.3684211</v>
      </c>
      <c r="G171" s="2"/>
      <c r="H171" s="1"/>
    </row>
    <row r="172" spans="2:8" ht="18.75" customHeight="1">
      <c r="B172" s="1"/>
      <c r="C172" s="36" t="s">
        <v>21</v>
      </c>
      <c r="D172" s="37">
        <v>132</v>
      </c>
      <c r="E172" s="50">
        <v>4939</v>
      </c>
      <c r="F172" s="55">
        <f t="shared" si="2"/>
        <v>3713533834.5864663</v>
      </c>
      <c r="G172" s="2"/>
      <c r="H172" s="1"/>
    </row>
    <row r="173" spans="2:8" ht="18.75" customHeight="1">
      <c r="B173" s="1"/>
      <c r="C173" s="36" t="s">
        <v>21</v>
      </c>
      <c r="D173" s="37">
        <v>133</v>
      </c>
      <c r="E173" s="50">
        <v>7981</v>
      </c>
      <c r="F173" s="55">
        <f t="shared" si="2"/>
        <v>6000751879.6992483</v>
      </c>
      <c r="G173" s="2"/>
      <c r="H173" s="1"/>
    </row>
    <row r="174" spans="2:8" ht="18.75" customHeight="1">
      <c r="B174" s="1"/>
      <c r="C174" s="36" t="s">
        <v>21</v>
      </c>
      <c r="D174" s="37">
        <v>134</v>
      </c>
      <c r="E174" s="50">
        <v>5886</v>
      </c>
      <c r="F174" s="55">
        <f t="shared" si="2"/>
        <v>4425563909.774436</v>
      </c>
      <c r="G174" s="2"/>
      <c r="H174" s="1"/>
    </row>
    <row r="175" spans="2:8" ht="18.75" customHeight="1">
      <c r="B175" s="1"/>
      <c r="C175" s="36" t="s">
        <v>21</v>
      </c>
      <c r="D175" s="37">
        <v>135</v>
      </c>
      <c r="E175" s="50">
        <v>5128</v>
      </c>
      <c r="F175" s="55">
        <f t="shared" si="2"/>
        <v>3855639097.7443609</v>
      </c>
      <c r="G175" s="2"/>
      <c r="H175" s="1"/>
    </row>
    <row r="176" spans="2:8" ht="18.75" customHeight="1">
      <c r="B176" s="1"/>
      <c r="C176" s="36" t="s">
        <v>21</v>
      </c>
      <c r="D176" s="37">
        <v>136</v>
      </c>
      <c r="E176" s="50">
        <v>4424</v>
      </c>
      <c r="F176" s="55">
        <f t="shared" si="2"/>
        <v>3326315789.4736843</v>
      </c>
      <c r="G176" s="2"/>
      <c r="H176" s="1"/>
    </row>
    <row r="177" spans="2:8" ht="18.75" customHeight="1">
      <c r="B177" s="1"/>
      <c r="C177" s="36" t="s">
        <v>21</v>
      </c>
      <c r="D177" s="37">
        <v>137</v>
      </c>
      <c r="E177" s="50">
        <v>7160</v>
      </c>
      <c r="F177" s="55">
        <f t="shared" si="2"/>
        <v>5383458646.6165409</v>
      </c>
      <c r="G177" s="2"/>
      <c r="H177" s="1"/>
    </row>
    <row r="178" spans="2:8" ht="18.75" customHeight="1">
      <c r="B178" s="1"/>
      <c r="C178" s="36" t="s">
        <v>21</v>
      </c>
      <c r="D178" s="37">
        <v>138</v>
      </c>
      <c r="E178" s="50">
        <v>8447</v>
      </c>
      <c r="F178" s="55">
        <f t="shared" si="2"/>
        <v>6351127819.548872</v>
      </c>
      <c r="G178" s="2"/>
      <c r="H178" s="1"/>
    </row>
    <row r="179" spans="2:8" ht="18.75" customHeight="1">
      <c r="B179" s="1"/>
      <c r="C179" s="36" t="s">
        <v>21</v>
      </c>
      <c r="D179" s="37">
        <v>139</v>
      </c>
      <c r="E179" s="50">
        <v>8725</v>
      </c>
      <c r="F179" s="55">
        <f t="shared" si="2"/>
        <v>6560150375.9398499</v>
      </c>
      <c r="G179" s="2"/>
      <c r="H179" s="1"/>
    </row>
    <row r="180" spans="2:8" ht="18.75" customHeight="1">
      <c r="B180" s="1"/>
      <c r="C180" s="36" t="s">
        <v>21</v>
      </c>
      <c r="D180" s="37">
        <v>140</v>
      </c>
      <c r="E180" s="50">
        <v>18366</v>
      </c>
      <c r="F180" s="55">
        <f t="shared" si="2"/>
        <v>13809022556.390978</v>
      </c>
      <c r="G180" s="2"/>
      <c r="H180" s="1"/>
    </row>
    <row r="181" spans="2:8" ht="18.75" customHeight="1">
      <c r="B181" s="1"/>
      <c r="C181" s="36" t="s">
        <v>21</v>
      </c>
      <c r="D181" s="37">
        <v>141</v>
      </c>
      <c r="E181" s="50">
        <v>10251</v>
      </c>
      <c r="F181" s="55">
        <f t="shared" si="2"/>
        <v>7707518796.9924812</v>
      </c>
      <c r="G181" s="2"/>
      <c r="H181" s="1"/>
    </row>
    <row r="182" spans="2:8" ht="18.75" customHeight="1">
      <c r="B182" s="1"/>
      <c r="C182" s="36" t="s">
        <v>21</v>
      </c>
      <c r="D182" s="37">
        <v>142</v>
      </c>
      <c r="E182" s="50">
        <v>8587</v>
      </c>
      <c r="F182" s="55">
        <f t="shared" si="2"/>
        <v>6456390977.4436092</v>
      </c>
      <c r="G182" s="2"/>
      <c r="H182" s="1"/>
    </row>
    <row r="183" spans="2:8" ht="18.75" customHeight="1">
      <c r="B183" s="1"/>
      <c r="C183" s="36" t="s">
        <v>21</v>
      </c>
      <c r="D183" s="37">
        <v>143</v>
      </c>
      <c r="E183" s="50">
        <v>15477</v>
      </c>
      <c r="F183" s="55">
        <f t="shared" si="2"/>
        <v>11636842105.263159</v>
      </c>
      <c r="G183" s="2"/>
      <c r="H183" s="1"/>
    </row>
    <row r="184" spans="2:8" ht="18.75" customHeight="1">
      <c r="B184" s="1"/>
      <c r="C184" s="36" t="s">
        <v>21</v>
      </c>
      <c r="D184" s="37">
        <v>144</v>
      </c>
      <c r="E184" s="50">
        <v>8815</v>
      </c>
      <c r="F184" s="55">
        <f t="shared" si="2"/>
        <v>6627819548.87218</v>
      </c>
      <c r="G184" s="2"/>
      <c r="H184" s="1"/>
    </row>
    <row r="185" spans="2:8" ht="18.75" customHeight="1">
      <c r="B185" s="1"/>
      <c r="C185" s="36" t="s">
        <v>21</v>
      </c>
      <c r="D185" s="37">
        <v>145</v>
      </c>
      <c r="E185" s="50">
        <v>23652</v>
      </c>
      <c r="F185" s="55">
        <f t="shared" si="2"/>
        <v>17783458646.616543</v>
      </c>
      <c r="G185" s="2"/>
      <c r="H185" s="1"/>
    </row>
    <row r="186" spans="2:8" ht="18.75" customHeight="1">
      <c r="B186" s="1"/>
      <c r="C186" s="36" t="s">
        <v>21</v>
      </c>
      <c r="D186" s="37">
        <v>146</v>
      </c>
      <c r="E186" s="50">
        <v>22684</v>
      </c>
      <c r="F186" s="55">
        <f t="shared" si="2"/>
        <v>17055639097.74436</v>
      </c>
      <c r="G186" s="2"/>
      <c r="H186" s="1"/>
    </row>
    <row r="187" spans="2:8" ht="18.75" customHeight="1">
      <c r="B187" s="1"/>
      <c r="C187" s="36" t="s">
        <v>21</v>
      </c>
      <c r="D187" s="37">
        <v>147</v>
      </c>
      <c r="E187" s="50">
        <v>28055</v>
      </c>
      <c r="F187" s="55">
        <f t="shared" si="2"/>
        <v>21093984962.406013</v>
      </c>
      <c r="G187" s="2"/>
      <c r="H187" s="1"/>
    </row>
    <row r="188" spans="2:8" ht="18.75" customHeight="1">
      <c r="B188" s="1"/>
      <c r="C188" s="36" t="s">
        <v>21</v>
      </c>
      <c r="D188" s="37">
        <v>148</v>
      </c>
      <c r="E188" s="50">
        <v>20191</v>
      </c>
      <c r="F188" s="55">
        <f t="shared" si="2"/>
        <v>15181203007.518797</v>
      </c>
      <c r="G188" s="2"/>
      <c r="H188" s="1"/>
    </row>
    <row r="189" spans="2:8" ht="18.75" customHeight="1">
      <c r="B189" s="1"/>
      <c r="C189" s="36" t="s">
        <v>21</v>
      </c>
      <c r="D189" s="37">
        <v>149</v>
      </c>
      <c r="E189" s="50">
        <v>23562</v>
      </c>
      <c r="F189" s="55">
        <f t="shared" si="2"/>
        <v>17715789473.684212</v>
      </c>
      <c r="G189" s="2"/>
      <c r="H189" s="1"/>
    </row>
    <row r="190" spans="2:8" ht="18.75" customHeight="1">
      <c r="B190" s="1"/>
      <c r="C190" s="36" t="s">
        <v>21</v>
      </c>
      <c r="D190" s="37">
        <v>150</v>
      </c>
      <c r="E190" s="50">
        <v>22706</v>
      </c>
      <c r="F190" s="55">
        <f t="shared" si="2"/>
        <v>17072180451.127819</v>
      </c>
      <c r="G190" s="2"/>
      <c r="H190" s="1"/>
    </row>
    <row r="191" spans="2:8" ht="18.75" customHeight="1">
      <c r="B191" s="1"/>
      <c r="C191" s="36" t="s">
        <v>21</v>
      </c>
      <c r="D191" s="37">
        <v>151</v>
      </c>
      <c r="E191" s="50">
        <v>25008</v>
      </c>
      <c r="F191" s="55">
        <f t="shared" si="2"/>
        <v>18803007518.796993</v>
      </c>
      <c r="G191" s="2"/>
      <c r="H191" s="1"/>
    </row>
    <row r="192" spans="2:8" ht="18.75" customHeight="1">
      <c r="B192" s="1"/>
      <c r="C192" s="36" t="s">
        <v>21</v>
      </c>
      <c r="D192" s="37">
        <v>152</v>
      </c>
      <c r="E192" s="50">
        <v>21284</v>
      </c>
      <c r="F192" s="55">
        <f t="shared" si="2"/>
        <v>16003007518.796993</v>
      </c>
      <c r="G192" s="2"/>
      <c r="H192" s="1"/>
    </row>
    <row r="193" spans="2:8" ht="18.75" customHeight="1">
      <c r="B193" s="1"/>
      <c r="C193" s="36" t="s">
        <v>21</v>
      </c>
      <c r="D193" s="37">
        <v>153</v>
      </c>
      <c r="E193" s="50">
        <v>26179</v>
      </c>
      <c r="F193" s="55">
        <f t="shared" si="2"/>
        <v>19683458646.616543</v>
      </c>
      <c r="G193" s="2"/>
      <c r="H193" s="1"/>
    </row>
    <row r="194" spans="2:8" ht="18.75" customHeight="1">
      <c r="B194" s="1"/>
      <c r="C194" s="36" t="s">
        <v>21</v>
      </c>
      <c r="D194" s="37">
        <v>154</v>
      </c>
      <c r="E194" s="50">
        <v>21879</v>
      </c>
      <c r="F194" s="55">
        <f t="shared" si="2"/>
        <v>16450375939.849625</v>
      </c>
      <c r="G194" s="2"/>
      <c r="H194" s="1"/>
    </row>
    <row r="195" spans="2:8" ht="18.75" customHeight="1">
      <c r="B195" s="1"/>
      <c r="C195" s="36" t="s">
        <v>21</v>
      </c>
      <c r="D195" s="37">
        <v>155</v>
      </c>
      <c r="E195" s="50">
        <v>21890</v>
      </c>
      <c r="F195" s="55">
        <f t="shared" si="2"/>
        <v>16458646616.541353</v>
      </c>
      <c r="G195" s="2"/>
      <c r="H195" s="1"/>
    </row>
    <row r="196" spans="2:8" ht="18.75" customHeight="1">
      <c r="B196" s="1"/>
      <c r="C196" s="36" t="s">
        <v>21</v>
      </c>
      <c r="D196" s="37">
        <v>156</v>
      </c>
      <c r="E196" s="50">
        <v>23266</v>
      </c>
      <c r="F196" s="55">
        <f t="shared" si="2"/>
        <v>17493233082.706768</v>
      </c>
      <c r="G196" s="2"/>
      <c r="H196" s="1"/>
    </row>
    <row r="197" spans="2:8" ht="18.75" customHeight="1">
      <c r="B197" s="1"/>
      <c r="C197" s="36" t="s">
        <v>21</v>
      </c>
      <c r="D197" s="37">
        <v>157</v>
      </c>
      <c r="E197" s="50">
        <v>22472</v>
      </c>
      <c r="F197" s="55">
        <f t="shared" si="2"/>
        <v>16896240601.503759</v>
      </c>
      <c r="G197" s="2"/>
      <c r="H197" s="1"/>
    </row>
    <row r="198" spans="2:8" ht="18.75" customHeight="1">
      <c r="B198" s="1"/>
      <c r="C198" s="36" t="s">
        <v>21</v>
      </c>
      <c r="D198" s="37">
        <v>158</v>
      </c>
      <c r="E198" s="50">
        <v>23441</v>
      </c>
      <c r="F198" s="55">
        <f t="shared" si="2"/>
        <v>17624812030.075188</v>
      </c>
      <c r="G198" s="2"/>
      <c r="H198" s="1"/>
    </row>
    <row r="199" spans="2:8" ht="18.75" customHeight="1">
      <c r="B199" s="1"/>
      <c r="C199" s="36" t="s">
        <v>21</v>
      </c>
      <c r="D199" s="37">
        <v>159</v>
      </c>
      <c r="E199" s="50">
        <v>17014</v>
      </c>
      <c r="F199" s="55">
        <f t="shared" si="2"/>
        <v>12792481203.007519</v>
      </c>
      <c r="G199" s="2"/>
      <c r="H199" s="1"/>
    </row>
    <row r="200" spans="2:8" ht="18.75" customHeight="1">
      <c r="B200" s="1"/>
      <c r="C200" s="36" t="s">
        <v>21</v>
      </c>
      <c r="D200" s="37">
        <v>160</v>
      </c>
      <c r="E200" s="50">
        <v>15217</v>
      </c>
      <c r="F200" s="55">
        <f t="shared" si="2"/>
        <v>11441353383.458647</v>
      </c>
      <c r="G200" s="2"/>
      <c r="H200" s="1"/>
    </row>
    <row r="201" spans="2:8" ht="18.75" customHeight="1">
      <c r="B201" s="1"/>
      <c r="C201" s="36" t="s">
        <v>21</v>
      </c>
      <c r="D201" s="37">
        <v>161</v>
      </c>
      <c r="E201" s="50">
        <v>18254</v>
      </c>
      <c r="F201" s="55">
        <f t="shared" si="2"/>
        <v>13724812030.075188</v>
      </c>
      <c r="G201" s="2"/>
      <c r="H201" s="1"/>
    </row>
    <row r="202" spans="2:8" ht="18.75" customHeight="1">
      <c r="B202" s="1"/>
      <c r="C202" s="36" t="s">
        <v>21</v>
      </c>
      <c r="D202" s="37">
        <v>162</v>
      </c>
      <c r="E202" s="50">
        <v>13236</v>
      </c>
      <c r="F202" s="55">
        <f t="shared" si="2"/>
        <v>9951879699.2481194</v>
      </c>
      <c r="G202" s="2"/>
      <c r="H202" s="1"/>
    </row>
    <row r="203" spans="2:8" ht="18.75" customHeight="1">
      <c r="B203" s="1"/>
      <c r="C203" s="36" t="s">
        <v>21</v>
      </c>
      <c r="D203" s="37">
        <v>163</v>
      </c>
      <c r="E203" s="50">
        <v>15936</v>
      </c>
      <c r="F203" s="55">
        <f t="shared" si="2"/>
        <v>11981954887.218044</v>
      </c>
      <c r="G203" s="2"/>
      <c r="H203" s="1"/>
    </row>
    <row r="204" spans="2:8" ht="18.75" customHeight="1">
      <c r="B204" s="1"/>
      <c r="C204" s="36" t="s">
        <v>21</v>
      </c>
      <c r="D204" s="37">
        <v>164</v>
      </c>
      <c r="E204" s="50">
        <v>22440</v>
      </c>
      <c r="F204" s="55">
        <f t="shared" si="2"/>
        <v>16872180451.127819</v>
      </c>
      <c r="G204" s="2"/>
      <c r="H204" s="1"/>
    </row>
    <row r="205" spans="2:8" ht="18.75" customHeight="1">
      <c r="B205" s="1"/>
      <c r="C205" s="36" t="s">
        <v>21</v>
      </c>
      <c r="D205" s="37">
        <v>165</v>
      </c>
      <c r="E205" s="50">
        <v>7506</v>
      </c>
      <c r="F205" s="55">
        <f t="shared" si="2"/>
        <v>5643609022.5563908</v>
      </c>
      <c r="G205" s="2"/>
      <c r="H205" s="1"/>
    </row>
    <row r="206" spans="2:8" ht="18.75" customHeight="1">
      <c r="B206" s="1"/>
      <c r="C206" s="36" t="s">
        <v>21</v>
      </c>
      <c r="D206" s="37">
        <v>166</v>
      </c>
      <c r="E206" s="50">
        <v>10544</v>
      </c>
      <c r="F206" s="55">
        <f t="shared" si="2"/>
        <v>7927819548.87218</v>
      </c>
      <c r="G206" s="2"/>
      <c r="H206" s="1"/>
    </row>
    <row r="207" spans="2:8" ht="18.75" customHeight="1">
      <c r="B207" s="1"/>
      <c r="C207" s="36" t="s">
        <v>21</v>
      </c>
      <c r="D207" s="37">
        <v>167</v>
      </c>
      <c r="E207" s="50">
        <v>10704</v>
      </c>
      <c r="F207" s="55">
        <f t="shared" si="2"/>
        <v>8048120300.7518797</v>
      </c>
      <c r="G207" s="2"/>
      <c r="H207" s="1"/>
    </row>
    <row r="208" spans="2:8" ht="18.75" customHeight="1">
      <c r="B208" s="1"/>
      <c r="C208" s="36" t="s">
        <v>21</v>
      </c>
      <c r="D208" s="37">
        <v>168</v>
      </c>
      <c r="E208" s="50">
        <v>7944</v>
      </c>
      <c r="F208" s="55">
        <f t="shared" si="2"/>
        <v>5972932330.8270674</v>
      </c>
      <c r="G208" s="2"/>
      <c r="H208" s="1"/>
    </row>
    <row r="209" spans="2:8" ht="18.75" customHeight="1">
      <c r="B209" s="1"/>
      <c r="C209" s="36" t="s">
        <v>21</v>
      </c>
      <c r="D209" s="37">
        <v>169</v>
      </c>
      <c r="E209" s="50">
        <v>4288</v>
      </c>
      <c r="F209" s="55">
        <f t="shared" ref="F209:F272" si="3">(E209*$E$13)/$F$14</f>
        <v>3224060150.3759398</v>
      </c>
      <c r="G209" s="2"/>
      <c r="H209" s="1"/>
    </row>
    <row r="210" spans="2:8" ht="18.75" customHeight="1">
      <c r="B210" s="1"/>
      <c r="C210" s="36" t="s">
        <v>21</v>
      </c>
      <c r="D210" s="37">
        <v>170</v>
      </c>
      <c r="E210" s="50">
        <v>4988</v>
      </c>
      <c r="F210" s="55">
        <f t="shared" si="3"/>
        <v>3750375939.8496242</v>
      </c>
      <c r="G210" s="2"/>
      <c r="H210" s="1"/>
    </row>
    <row r="211" spans="2:8" ht="18.75" customHeight="1">
      <c r="B211" s="1"/>
      <c r="C211" s="36" t="s">
        <v>21</v>
      </c>
      <c r="D211" s="37">
        <v>171</v>
      </c>
      <c r="E211" s="50">
        <v>1477</v>
      </c>
      <c r="F211" s="55">
        <f t="shared" si="3"/>
        <v>1110526315.7894738</v>
      </c>
      <c r="G211" s="2"/>
      <c r="H211" s="1"/>
    </row>
    <row r="212" spans="2:8" ht="18.75" customHeight="1">
      <c r="B212" s="1"/>
      <c r="C212" s="36" t="s">
        <v>21</v>
      </c>
      <c r="D212" s="37">
        <v>172</v>
      </c>
      <c r="E212" s="50">
        <v>1587</v>
      </c>
      <c r="F212" s="55">
        <f t="shared" si="3"/>
        <v>1193233082.7067668</v>
      </c>
      <c r="G212" s="2"/>
      <c r="H212" s="1"/>
    </row>
    <row r="213" spans="2:8" ht="18.75" customHeight="1">
      <c r="B213" s="1"/>
      <c r="C213" s="36" t="s">
        <v>21</v>
      </c>
      <c r="D213" s="37">
        <v>173</v>
      </c>
      <c r="E213" s="50">
        <v>2824</v>
      </c>
      <c r="F213" s="55">
        <f t="shared" si="3"/>
        <v>2123308270.6766918</v>
      </c>
      <c r="G213" s="2"/>
      <c r="H213" s="1"/>
    </row>
    <row r="214" spans="2:8" ht="18.75" customHeight="1">
      <c r="B214" s="1"/>
      <c r="C214" s="36" t="s">
        <v>21</v>
      </c>
      <c r="D214" s="37">
        <v>174</v>
      </c>
      <c r="E214" s="50">
        <v>865</v>
      </c>
      <c r="F214" s="55">
        <f t="shared" si="3"/>
        <v>650375939.84962404</v>
      </c>
      <c r="G214" s="2"/>
      <c r="H214" s="1"/>
    </row>
    <row r="215" spans="2:8" ht="18.75" customHeight="1">
      <c r="B215" s="1"/>
      <c r="C215" s="36" t="s">
        <v>21</v>
      </c>
      <c r="D215" s="37">
        <v>175</v>
      </c>
      <c r="E215" s="50">
        <v>2305</v>
      </c>
      <c r="F215" s="55">
        <f t="shared" si="3"/>
        <v>1733082706.7669172</v>
      </c>
      <c r="G215" s="2"/>
      <c r="H215" s="1"/>
    </row>
    <row r="216" spans="2:8" ht="18.75" customHeight="1">
      <c r="B216" s="1"/>
      <c r="C216" s="36" t="s">
        <v>21</v>
      </c>
      <c r="D216" s="37">
        <v>176</v>
      </c>
      <c r="E216" s="50">
        <v>4473</v>
      </c>
      <c r="F216" s="55">
        <f t="shared" si="3"/>
        <v>3363157894.7368422</v>
      </c>
      <c r="G216" s="2"/>
      <c r="H216" s="1"/>
    </row>
    <row r="217" spans="2:8" ht="18.75" customHeight="1">
      <c r="B217" s="1"/>
      <c r="C217" s="36" t="s">
        <v>21</v>
      </c>
      <c r="D217" s="37">
        <v>177</v>
      </c>
      <c r="E217" s="50">
        <v>706</v>
      </c>
      <c r="F217" s="55">
        <f t="shared" si="3"/>
        <v>530827067.66917294</v>
      </c>
      <c r="G217" s="2"/>
      <c r="H217" s="1"/>
    </row>
    <row r="218" spans="2:8" ht="18.75" customHeight="1">
      <c r="B218" s="1"/>
      <c r="C218" s="36" t="s">
        <v>21</v>
      </c>
      <c r="D218" s="37">
        <v>178</v>
      </c>
      <c r="E218" s="50">
        <v>672</v>
      </c>
      <c r="F218" s="55">
        <f t="shared" si="3"/>
        <v>505263157.89473683</v>
      </c>
      <c r="G218" s="2"/>
      <c r="H218" s="1"/>
    </row>
    <row r="219" spans="2:8" ht="18.75" customHeight="1">
      <c r="B219" s="1"/>
      <c r="C219" s="36" t="s">
        <v>21</v>
      </c>
      <c r="D219" s="37">
        <v>179</v>
      </c>
      <c r="E219" s="50">
        <v>468</v>
      </c>
      <c r="F219" s="55">
        <f t="shared" si="3"/>
        <v>351879699.24812031</v>
      </c>
      <c r="G219" s="2"/>
      <c r="H219" s="1"/>
    </row>
    <row r="220" spans="2:8" ht="18.75" customHeight="1">
      <c r="B220" s="1"/>
      <c r="C220" s="36" t="s">
        <v>21</v>
      </c>
      <c r="D220" s="37">
        <v>180</v>
      </c>
      <c r="E220" s="50">
        <v>556</v>
      </c>
      <c r="F220" s="55">
        <f t="shared" si="3"/>
        <v>418045112.78195488</v>
      </c>
      <c r="G220" s="2"/>
      <c r="H220" s="1"/>
    </row>
    <row r="221" spans="2:8" ht="18.75" customHeight="1">
      <c r="B221" s="1"/>
      <c r="C221" s="36" t="s">
        <v>21</v>
      </c>
      <c r="D221" s="37">
        <v>181</v>
      </c>
      <c r="E221" s="50">
        <v>3158</v>
      </c>
      <c r="F221" s="55">
        <f t="shared" si="3"/>
        <v>2374436090.225564</v>
      </c>
      <c r="G221" s="2"/>
      <c r="H221" s="1"/>
    </row>
    <row r="222" spans="2:8" ht="18.75" customHeight="1">
      <c r="B222" s="1"/>
      <c r="C222" s="36" t="s">
        <v>21</v>
      </c>
      <c r="D222" s="37">
        <v>182</v>
      </c>
      <c r="E222" s="50">
        <v>4680</v>
      </c>
      <c r="F222" s="55">
        <f t="shared" si="3"/>
        <v>3518796992.4812031</v>
      </c>
      <c r="G222" s="2"/>
      <c r="H222" s="1"/>
    </row>
    <row r="223" spans="2:8" ht="18.75" customHeight="1">
      <c r="B223" s="1"/>
      <c r="C223" s="36" t="s">
        <v>21</v>
      </c>
      <c r="D223" s="42">
        <v>183</v>
      </c>
      <c r="E223" s="51">
        <v>4461</v>
      </c>
      <c r="F223" s="55">
        <f t="shared" si="3"/>
        <v>3354135338.3458648</v>
      </c>
      <c r="G223" s="2"/>
      <c r="H223" s="1"/>
    </row>
    <row r="224" spans="2:8" ht="18.75" customHeight="1">
      <c r="B224" s="1"/>
      <c r="C224" s="36" t="s">
        <v>22</v>
      </c>
      <c r="D224" s="43">
        <v>1</v>
      </c>
      <c r="E224" s="52">
        <v>166</v>
      </c>
      <c r="F224" s="55">
        <f t="shared" si="3"/>
        <v>124812030.07518797</v>
      </c>
      <c r="G224" s="2"/>
      <c r="H224" s="1"/>
    </row>
    <row r="225" spans="2:8" ht="18.75" customHeight="1">
      <c r="B225" s="1"/>
      <c r="C225" s="36" t="s">
        <v>22</v>
      </c>
      <c r="D225" s="37">
        <v>2</v>
      </c>
      <c r="E225" s="50">
        <v>1749</v>
      </c>
      <c r="F225" s="55">
        <f t="shared" si="3"/>
        <v>1315037593.9849625</v>
      </c>
      <c r="G225" s="2"/>
      <c r="H225" s="1"/>
    </row>
    <row r="226" spans="2:8" ht="18.75" customHeight="1">
      <c r="B226" s="1"/>
      <c r="C226" s="36" t="s">
        <v>22</v>
      </c>
      <c r="D226" s="37">
        <v>3</v>
      </c>
      <c r="E226" s="50">
        <v>1550</v>
      </c>
      <c r="F226" s="55">
        <f t="shared" si="3"/>
        <v>1165413533.8345864</v>
      </c>
      <c r="G226" s="2"/>
      <c r="H226" s="1"/>
    </row>
    <row r="227" spans="2:8" ht="18.75" customHeight="1">
      <c r="B227" s="1"/>
      <c r="C227" s="36" t="s">
        <v>22</v>
      </c>
      <c r="D227" s="37">
        <v>4</v>
      </c>
      <c r="E227" s="50">
        <v>5215</v>
      </c>
      <c r="F227" s="55">
        <f t="shared" si="3"/>
        <v>3921052631.5789475</v>
      </c>
      <c r="G227" s="2"/>
      <c r="H227" s="1"/>
    </row>
    <row r="228" spans="2:8" ht="18.75" customHeight="1">
      <c r="B228" s="1"/>
      <c r="C228" s="36" t="s">
        <v>22</v>
      </c>
      <c r="D228" s="37">
        <v>5</v>
      </c>
      <c r="E228" s="50">
        <v>1120</v>
      </c>
      <c r="F228" s="55">
        <f t="shared" si="3"/>
        <v>842105263.15789473</v>
      </c>
      <c r="G228" s="2"/>
      <c r="H228" s="1"/>
    </row>
    <row r="229" spans="2:8" ht="18.75" customHeight="1">
      <c r="B229" s="1"/>
      <c r="C229" s="36" t="s">
        <v>22</v>
      </c>
      <c r="D229" s="37">
        <v>6</v>
      </c>
      <c r="E229" s="50">
        <v>2768</v>
      </c>
      <c r="F229" s="55">
        <f t="shared" si="3"/>
        <v>2081203007.5187969</v>
      </c>
      <c r="G229" s="2"/>
      <c r="H229" s="1"/>
    </row>
    <row r="230" spans="2:8" ht="18.75" customHeight="1">
      <c r="B230" s="1"/>
      <c r="C230" s="36" t="s">
        <v>22</v>
      </c>
      <c r="D230" s="37">
        <v>7</v>
      </c>
      <c r="E230" s="50">
        <v>1976</v>
      </c>
      <c r="F230" s="55">
        <f t="shared" si="3"/>
        <v>1485714285.7142856</v>
      </c>
      <c r="G230" s="2"/>
      <c r="H230" s="1"/>
    </row>
    <row r="231" spans="2:8" ht="18.75" customHeight="1">
      <c r="B231" s="1"/>
      <c r="C231" s="36" t="s">
        <v>22</v>
      </c>
      <c r="D231" s="37">
        <v>8</v>
      </c>
      <c r="E231" s="50">
        <v>851</v>
      </c>
      <c r="F231" s="55">
        <f t="shared" si="3"/>
        <v>639849624.06015038</v>
      </c>
      <c r="G231" s="2"/>
      <c r="H231" s="1"/>
    </row>
    <row r="232" spans="2:8" ht="18.75" customHeight="1">
      <c r="B232" s="1"/>
      <c r="C232" s="36" t="s">
        <v>22</v>
      </c>
      <c r="D232" s="37">
        <v>9</v>
      </c>
      <c r="E232" s="50">
        <v>1920</v>
      </c>
      <c r="F232" s="55">
        <f t="shared" si="3"/>
        <v>1443609022.556391</v>
      </c>
      <c r="G232" s="2"/>
      <c r="H232" s="1"/>
    </row>
    <row r="233" spans="2:8" ht="18.75" customHeight="1">
      <c r="B233" s="1"/>
      <c r="C233" s="36" t="s">
        <v>22</v>
      </c>
      <c r="D233" s="37">
        <v>10</v>
      </c>
      <c r="E233" s="50">
        <v>4097</v>
      </c>
      <c r="F233" s="55">
        <f t="shared" si="3"/>
        <v>3080451127.8195491</v>
      </c>
      <c r="G233" s="2"/>
      <c r="H233" s="1"/>
    </row>
    <row r="234" spans="2:8" ht="18.75" customHeight="1">
      <c r="B234" s="1"/>
      <c r="C234" s="36" t="s">
        <v>22</v>
      </c>
      <c r="D234" s="37">
        <v>11</v>
      </c>
      <c r="E234" s="50">
        <v>1329</v>
      </c>
      <c r="F234" s="55">
        <f t="shared" si="3"/>
        <v>999248120.30075192</v>
      </c>
      <c r="G234" s="2"/>
      <c r="H234" s="1"/>
    </row>
    <row r="235" spans="2:8" ht="18.75" customHeight="1">
      <c r="B235" s="1"/>
      <c r="C235" s="36" t="s">
        <v>22</v>
      </c>
      <c r="D235" s="37">
        <v>12</v>
      </c>
      <c r="E235" s="50">
        <v>2562</v>
      </c>
      <c r="F235" s="55">
        <f t="shared" si="3"/>
        <v>1926315789.4736843</v>
      </c>
      <c r="G235" s="2"/>
      <c r="H235" s="1"/>
    </row>
    <row r="236" spans="2:8" ht="18.75" customHeight="1">
      <c r="B236" s="1"/>
      <c r="C236" s="36" t="s">
        <v>22</v>
      </c>
      <c r="D236" s="37">
        <v>13</v>
      </c>
      <c r="E236" s="50">
        <v>1499</v>
      </c>
      <c r="F236" s="55">
        <f t="shared" si="3"/>
        <v>1127067669.1729324</v>
      </c>
      <c r="G236" s="2"/>
      <c r="H236" s="1"/>
    </row>
    <row r="237" spans="2:8" ht="18.75" customHeight="1">
      <c r="B237" s="1"/>
      <c r="C237" s="36" t="s">
        <v>22</v>
      </c>
      <c r="D237" s="37">
        <v>14</v>
      </c>
      <c r="E237" s="50">
        <v>2939</v>
      </c>
      <c r="F237" s="55">
        <f t="shared" si="3"/>
        <v>2209774436.0902257</v>
      </c>
      <c r="G237" s="2"/>
      <c r="H237" s="1"/>
    </row>
    <row r="238" spans="2:8" ht="18.75" customHeight="1">
      <c r="B238" s="1"/>
      <c r="C238" s="36" t="s">
        <v>22</v>
      </c>
      <c r="D238" s="37">
        <v>15</v>
      </c>
      <c r="E238" s="50">
        <v>2913</v>
      </c>
      <c r="F238" s="55">
        <f t="shared" si="3"/>
        <v>2190225563.9097743</v>
      </c>
      <c r="G238" s="2"/>
      <c r="H238" s="1"/>
    </row>
    <row r="239" spans="2:8" ht="18.75" customHeight="1">
      <c r="B239" s="1"/>
      <c r="C239" s="36" t="s">
        <v>22</v>
      </c>
      <c r="D239" s="37">
        <v>16</v>
      </c>
      <c r="E239" s="50">
        <v>3477</v>
      </c>
      <c r="F239" s="55">
        <f t="shared" si="3"/>
        <v>2614285714.2857141</v>
      </c>
      <c r="G239" s="2"/>
      <c r="H239" s="1"/>
    </row>
    <row r="240" spans="2:8" ht="18.75" customHeight="1">
      <c r="B240" s="1"/>
      <c r="C240" s="36" t="s">
        <v>22</v>
      </c>
      <c r="D240" s="37">
        <v>17</v>
      </c>
      <c r="E240" s="50">
        <v>3175</v>
      </c>
      <c r="F240" s="55">
        <f t="shared" si="3"/>
        <v>2387218045.112782</v>
      </c>
      <c r="G240" s="2"/>
      <c r="H240" s="1"/>
    </row>
    <row r="241" spans="2:8" ht="18.75" customHeight="1">
      <c r="B241" s="1"/>
      <c r="C241" s="36" t="s">
        <v>22</v>
      </c>
      <c r="D241" s="37">
        <v>18</v>
      </c>
      <c r="E241" s="50">
        <v>1673</v>
      </c>
      <c r="F241" s="55">
        <f t="shared" si="3"/>
        <v>1257894736.8421052</v>
      </c>
      <c r="G241" s="2"/>
      <c r="H241" s="1"/>
    </row>
    <row r="242" spans="2:8" ht="18.75" customHeight="1">
      <c r="B242" s="1"/>
      <c r="C242" s="36" t="s">
        <v>22</v>
      </c>
      <c r="D242" s="37">
        <v>19</v>
      </c>
      <c r="E242" s="50">
        <v>2140</v>
      </c>
      <c r="F242" s="55">
        <f t="shared" si="3"/>
        <v>1609022556.3909774</v>
      </c>
      <c r="G242" s="2"/>
      <c r="H242" s="1"/>
    </row>
    <row r="243" spans="2:8" ht="18.75" customHeight="1">
      <c r="B243" s="1"/>
      <c r="C243" s="36" t="s">
        <v>22</v>
      </c>
      <c r="D243" s="37">
        <v>20</v>
      </c>
      <c r="E243" s="50">
        <v>3111</v>
      </c>
      <c r="F243" s="55">
        <f t="shared" si="3"/>
        <v>2339097744.3609023</v>
      </c>
      <c r="G243" s="2"/>
      <c r="H243" s="1"/>
    </row>
    <row r="244" spans="2:8" ht="18.75" customHeight="1">
      <c r="B244" s="1"/>
      <c r="C244" s="36" t="s">
        <v>22</v>
      </c>
      <c r="D244" s="37">
        <v>21</v>
      </c>
      <c r="E244" s="50">
        <v>2175</v>
      </c>
      <c r="F244" s="55">
        <f t="shared" si="3"/>
        <v>1635338345.8646617</v>
      </c>
      <c r="G244" s="2"/>
      <c r="H244" s="1"/>
    </row>
    <row r="245" spans="2:8" ht="18.75" customHeight="1">
      <c r="B245" s="1"/>
      <c r="C245" s="36" t="s">
        <v>22</v>
      </c>
      <c r="D245" s="37">
        <v>22</v>
      </c>
      <c r="E245" s="50">
        <v>2330</v>
      </c>
      <c r="F245" s="55">
        <f t="shared" si="3"/>
        <v>1751879699.2481203</v>
      </c>
      <c r="G245" s="2"/>
      <c r="H245" s="1"/>
    </row>
    <row r="246" spans="2:8" ht="18.75" customHeight="1">
      <c r="B246" s="1"/>
      <c r="C246" s="36" t="s">
        <v>22</v>
      </c>
      <c r="D246" s="37">
        <v>23</v>
      </c>
      <c r="E246" s="50">
        <v>2906</v>
      </c>
      <c r="F246" s="55">
        <f t="shared" si="3"/>
        <v>2184962406.0150375</v>
      </c>
      <c r="G246" s="2"/>
      <c r="H246" s="1"/>
    </row>
    <row r="247" spans="2:8" ht="18.75" customHeight="1">
      <c r="B247" s="1"/>
      <c r="C247" s="36" t="s">
        <v>22</v>
      </c>
      <c r="D247" s="37">
        <v>24</v>
      </c>
      <c r="E247" s="50">
        <v>2903</v>
      </c>
      <c r="F247" s="55">
        <f t="shared" si="3"/>
        <v>2182706766.9172931</v>
      </c>
      <c r="G247" s="2"/>
      <c r="H247" s="1"/>
    </row>
    <row r="248" spans="2:8" ht="18.75" customHeight="1">
      <c r="B248" s="1"/>
      <c r="C248" s="36" t="s">
        <v>22</v>
      </c>
      <c r="D248" s="37">
        <v>25</v>
      </c>
      <c r="E248" s="50">
        <v>2563</v>
      </c>
      <c r="F248" s="55">
        <f t="shared" si="3"/>
        <v>1927067669.1729324</v>
      </c>
      <c r="G248" s="2"/>
      <c r="H248" s="1"/>
    </row>
    <row r="249" spans="2:8" ht="18.75" customHeight="1">
      <c r="B249" s="1"/>
      <c r="C249" s="36" t="s">
        <v>22</v>
      </c>
      <c r="D249" s="37">
        <v>26</v>
      </c>
      <c r="E249" s="50">
        <v>3279</v>
      </c>
      <c r="F249" s="55">
        <f t="shared" si="3"/>
        <v>2465413533.8345866</v>
      </c>
      <c r="G249" s="2"/>
      <c r="H249" s="1"/>
    </row>
    <row r="250" spans="2:8" ht="18.75" customHeight="1">
      <c r="B250" s="1"/>
      <c r="C250" s="36" t="s">
        <v>22</v>
      </c>
      <c r="D250" s="37">
        <v>27</v>
      </c>
      <c r="E250" s="50">
        <v>2481</v>
      </c>
      <c r="F250" s="55">
        <f t="shared" si="3"/>
        <v>1865413533.8345864</v>
      </c>
      <c r="G250" s="2"/>
      <c r="H250" s="1"/>
    </row>
    <row r="251" spans="2:8" ht="18.75" customHeight="1">
      <c r="B251" s="1"/>
      <c r="C251" s="36" t="s">
        <v>22</v>
      </c>
      <c r="D251" s="37">
        <v>28</v>
      </c>
      <c r="E251" s="50">
        <v>1739</v>
      </c>
      <c r="F251" s="55">
        <f t="shared" si="3"/>
        <v>1307518796.9924812</v>
      </c>
      <c r="G251" s="2"/>
      <c r="H251" s="1"/>
    </row>
    <row r="252" spans="2:8" ht="18.75" customHeight="1">
      <c r="B252" s="1"/>
      <c r="C252" s="36" t="s">
        <v>22</v>
      </c>
      <c r="D252" s="37">
        <v>29</v>
      </c>
      <c r="E252" s="50">
        <v>2851</v>
      </c>
      <c r="F252" s="55">
        <f t="shared" si="3"/>
        <v>2143609022.556391</v>
      </c>
      <c r="G252" s="2"/>
      <c r="H252" s="1"/>
    </row>
    <row r="253" spans="2:8" ht="18.75" customHeight="1">
      <c r="B253" s="1"/>
      <c r="C253" s="36" t="s">
        <v>22</v>
      </c>
      <c r="D253" s="37">
        <v>30</v>
      </c>
      <c r="E253" s="50">
        <v>2228</v>
      </c>
      <c r="F253" s="55">
        <f t="shared" si="3"/>
        <v>1675187969.9248121</v>
      </c>
      <c r="G253" s="2"/>
      <c r="H253" s="1"/>
    </row>
    <row r="254" spans="2:8" ht="18.75" customHeight="1">
      <c r="B254" s="1"/>
      <c r="C254" s="36" t="s">
        <v>22</v>
      </c>
      <c r="D254" s="37">
        <v>31</v>
      </c>
      <c r="E254" s="50">
        <v>2756</v>
      </c>
      <c r="F254" s="55">
        <f t="shared" si="3"/>
        <v>2072180451.1278195</v>
      </c>
      <c r="G254" s="2"/>
      <c r="H254" s="1"/>
    </row>
    <row r="255" spans="2:8" ht="18.75" customHeight="1">
      <c r="B255" s="1"/>
      <c r="C255" s="36" t="s">
        <v>22</v>
      </c>
      <c r="D255" s="37">
        <v>32</v>
      </c>
      <c r="E255" s="50">
        <v>4087</v>
      </c>
      <c r="F255" s="55">
        <f t="shared" si="3"/>
        <v>3072932330.8270679</v>
      </c>
      <c r="G255" s="2"/>
      <c r="H255" s="1"/>
    </row>
    <row r="256" spans="2:8" ht="18.75" customHeight="1">
      <c r="B256" s="1"/>
      <c r="C256" s="36" t="s">
        <v>22</v>
      </c>
      <c r="D256" s="37">
        <v>33</v>
      </c>
      <c r="E256" s="50">
        <v>4940</v>
      </c>
      <c r="F256" s="55">
        <f t="shared" si="3"/>
        <v>3714285714.2857141</v>
      </c>
      <c r="G256" s="2"/>
      <c r="H256" s="1"/>
    </row>
    <row r="257" spans="2:8" ht="18.75" customHeight="1">
      <c r="B257" s="1"/>
      <c r="C257" s="36" t="s">
        <v>22</v>
      </c>
      <c r="D257" s="37">
        <v>34</v>
      </c>
      <c r="E257" s="50">
        <v>5128</v>
      </c>
      <c r="F257" s="55">
        <f t="shared" si="3"/>
        <v>3855639097.7443609</v>
      </c>
      <c r="G257" s="2"/>
      <c r="H257" s="1"/>
    </row>
    <row r="258" spans="2:8" ht="18.75" customHeight="1">
      <c r="B258" s="1"/>
      <c r="C258" s="36" t="s">
        <v>22</v>
      </c>
      <c r="D258" s="37">
        <v>35</v>
      </c>
      <c r="E258" s="50">
        <v>5111</v>
      </c>
      <c r="F258" s="55">
        <f t="shared" si="3"/>
        <v>3842857142.8571429</v>
      </c>
      <c r="G258" s="2"/>
      <c r="H258" s="1"/>
    </row>
    <row r="259" spans="2:8" ht="18.75" customHeight="1">
      <c r="B259" s="1"/>
      <c r="C259" s="36" t="s">
        <v>22</v>
      </c>
      <c r="D259" s="37">
        <v>36</v>
      </c>
      <c r="E259" s="50">
        <v>7318</v>
      </c>
      <c r="F259" s="55">
        <f t="shared" si="3"/>
        <v>5502255639.097744</v>
      </c>
      <c r="G259" s="2"/>
      <c r="H259" s="1"/>
    </row>
    <row r="260" spans="2:8" ht="18.75" customHeight="1">
      <c r="B260" s="1"/>
      <c r="C260" s="36" t="s">
        <v>22</v>
      </c>
      <c r="D260" s="37">
        <v>37</v>
      </c>
      <c r="E260" s="50">
        <v>2049</v>
      </c>
      <c r="F260" s="55">
        <f t="shared" si="3"/>
        <v>1540601503.7593985</v>
      </c>
      <c r="G260" s="2"/>
      <c r="H260" s="1"/>
    </row>
    <row r="261" spans="2:8" ht="18.75" customHeight="1">
      <c r="B261" s="1"/>
      <c r="C261" s="36" t="s">
        <v>22</v>
      </c>
      <c r="D261" s="37">
        <v>38</v>
      </c>
      <c r="E261" s="50">
        <v>4866</v>
      </c>
      <c r="F261" s="55">
        <f t="shared" si="3"/>
        <v>3658646616.5413532</v>
      </c>
      <c r="G261" s="2"/>
      <c r="H261" s="1"/>
    </row>
    <row r="262" spans="2:8" ht="18.75" customHeight="1">
      <c r="B262" s="1"/>
      <c r="C262" s="36" t="s">
        <v>22</v>
      </c>
      <c r="D262" s="37">
        <v>39</v>
      </c>
      <c r="E262" s="50">
        <v>6174</v>
      </c>
      <c r="F262" s="55">
        <f t="shared" si="3"/>
        <v>4642105263.1578951</v>
      </c>
      <c r="G262" s="2"/>
      <c r="H262" s="1"/>
    </row>
    <row r="263" spans="2:8" ht="18.75" customHeight="1">
      <c r="B263" s="1"/>
      <c r="C263" s="36" t="s">
        <v>22</v>
      </c>
      <c r="D263" s="37">
        <v>40</v>
      </c>
      <c r="E263" s="50">
        <v>6173</v>
      </c>
      <c r="F263" s="55">
        <f t="shared" si="3"/>
        <v>4641353383.4586468</v>
      </c>
      <c r="G263" s="2"/>
      <c r="H263" s="1"/>
    </row>
    <row r="264" spans="2:8" ht="18.75" customHeight="1">
      <c r="B264" s="1"/>
      <c r="C264" s="36" t="s">
        <v>22</v>
      </c>
      <c r="D264" s="37">
        <v>41</v>
      </c>
      <c r="E264" s="50">
        <v>6781</v>
      </c>
      <c r="F264" s="55">
        <f t="shared" si="3"/>
        <v>5098496240.6015034</v>
      </c>
      <c r="G264" s="2"/>
      <c r="H264" s="1"/>
    </row>
    <row r="265" spans="2:8" ht="18.75" customHeight="1">
      <c r="B265" s="1"/>
      <c r="C265" s="36" t="s">
        <v>22</v>
      </c>
      <c r="D265" s="37">
        <v>42</v>
      </c>
      <c r="E265" s="50">
        <v>6245</v>
      </c>
      <c r="F265" s="55">
        <f t="shared" si="3"/>
        <v>4695488721.8045111</v>
      </c>
      <c r="G265" s="2"/>
      <c r="H265" s="1"/>
    </row>
    <row r="266" spans="2:8" ht="18.75" customHeight="1">
      <c r="B266" s="1"/>
      <c r="C266" s="36" t="s">
        <v>22</v>
      </c>
      <c r="D266" s="37">
        <v>43</v>
      </c>
      <c r="E266" s="50">
        <v>10088</v>
      </c>
      <c r="F266" s="55">
        <f t="shared" si="3"/>
        <v>7584962406.0150375</v>
      </c>
      <c r="G266" s="2"/>
      <c r="H266" s="1"/>
    </row>
    <row r="267" spans="2:8" ht="18.75" customHeight="1">
      <c r="B267" s="1"/>
      <c r="C267" s="36" t="s">
        <v>22</v>
      </c>
      <c r="D267" s="37">
        <v>44</v>
      </c>
      <c r="E267" s="50">
        <v>9348</v>
      </c>
      <c r="F267" s="55">
        <f t="shared" si="3"/>
        <v>7028571428.5714283</v>
      </c>
      <c r="G267" s="2"/>
      <c r="H267" s="1"/>
    </row>
    <row r="268" spans="2:8" ht="18.75" customHeight="1">
      <c r="B268" s="1"/>
      <c r="C268" s="36" t="s">
        <v>22</v>
      </c>
      <c r="D268" s="37">
        <v>45</v>
      </c>
      <c r="E268" s="50">
        <v>14897</v>
      </c>
      <c r="F268" s="55">
        <f t="shared" si="3"/>
        <v>11200751879.699247</v>
      </c>
      <c r="G268" s="2"/>
      <c r="H268" s="1"/>
    </row>
    <row r="269" spans="2:8" ht="18.75" customHeight="1">
      <c r="B269" s="1"/>
      <c r="C269" s="36" t="s">
        <v>22</v>
      </c>
      <c r="D269" s="37">
        <v>46</v>
      </c>
      <c r="E269" s="50">
        <v>13998</v>
      </c>
      <c r="F269" s="55">
        <f t="shared" si="3"/>
        <v>10524812030.075188</v>
      </c>
      <c r="G269" s="2"/>
      <c r="H269" s="1"/>
    </row>
    <row r="270" spans="2:8" ht="18.75" customHeight="1">
      <c r="B270" s="1"/>
      <c r="C270" s="36" t="s">
        <v>22</v>
      </c>
      <c r="D270" s="37">
        <v>47</v>
      </c>
      <c r="E270" s="50">
        <v>19872</v>
      </c>
      <c r="F270" s="55">
        <f t="shared" si="3"/>
        <v>14941353383.458647</v>
      </c>
      <c r="G270" s="2"/>
      <c r="H270" s="1"/>
    </row>
    <row r="271" spans="2:8" ht="18.75" customHeight="1">
      <c r="B271" s="1"/>
      <c r="C271" s="36" t="s">
        <v>22</v>
      </c>
      <c r="D271" s="37">
        <v>48</v>
      </c>
      <c r="E271" s="50">
        <v>21763</v>
      </c>
      <c r="F271" s="55">
        <f t="shared" si="3"/>
        <v>16363157894.736841</v>
      </c>
      <c r="G271" s="2"/>
      <c r="H271" s="1"/>
    </row>
    <row r="272" spans="2:8" ht="18.75" customHeight="1">
      <c r="B272" s="1"/>
      <c r="C272" s="36" t="s">
        <v>22</v>
      </c>
      <c r="D272" s="37">
        <v>49</v>
      </c>
      <c r="E272" s="50">
        <v>19258</v>
      </c>
      <c r="F272" s="55">
        <f t="shared" si="3"/>
        <v>14479699248.1203</v>
      </c>
      <c r="G272" s="2"/>
      <c r="H272" s="1"/>
    </row>
    <row r="273" spans="2:8" ht="18.75" customHeight="1">
      <c r="B273" s="1"/>
      <c r="C273" s="36" t="s">
        <v>22</v>
      </c>
      <c r="D273" s="37">
        <v>50</v>
      </c>
      <c r="E273" s="50">
        <v>12849</v>
      </c>
      <c r="F273" s="55">
        <f t="shared" ref="F273:F327" si="4">(E273*$E$13)/$F$14</f>
        <v>9660902255.6390972</v>
      </c>
      <c r="G273" s="2"/>
      <c r="H273" s="1"/>
    </row>
    <row r="274" spans="2:8" ht="18.75" customHeight="1">
      <c r="B274" s="1"/>
      <c r="C274" s="36" t="s">
        <v>22</v>
      </c>
      <c r="D274" s="37">
        <v>51</v>
      </c>
      <c r="E274" s="50">
        <v>14098</v>
      </c>
      <c r="F274" s="55">
        <f t="shared" si="4"/>
        <v>10600000000</v>
      </c>
      <c r="G274" s="2"/>
      <c r="H274" s="1"/>
    </row>
    <row r="275" spans="2:8" ht="18.75" customHeight="1">
      <c r="B275" s="1"/>
      <c r="C275" s="36" t="s">
        <v>22</v>
      </c>
      <c r="D275" s="37">
        <v>52</v>
      </c>
      <c r="E275" s="50">
        <v>10564</v>
      </c>
      <c r="F275" s="55">
        <f t="shared" si="4"/>
        <v>7942857142.8571424</v>
      </c>
      <c r="G275" s="2"/>
      <c r="H275" s="1"/>
    </row>
    <row r="276" spans="2:8" ht="18.75" customHeight="1">
      <c r="B276" s="1"/>
      <c r="C276" s="36" t="s">
        <v>22</v>
      </c>
      <c r="D276" s="37">
        <v>53</v>
      </c>
      <c r="E276" s="50">
        <v>12327</v>
      </c>
      <c r="F276" s="55">
        <f t="shared" si="4"/>
        <v>9268421052.6315784</v>
      </c>
      <c r="G276" s="2"/>
      <c r="H276" s="1"/>
    </row>
    <row r="277" spans="2:8" ht="18.75" customHeight="1">
      <c r="B277" s="1"/>
      <c r="C277" s="36" t="s">
        <v>22</v>
      </c>
      <c r="D277" s="37">
        <v>54</v>
      </c>
      <c r="E277" s="50">
        <v>14335</v>
      </c>
      <c r="F277" s="55">
        <f t="shared" si="4"/>
        <v>10778195488.721804</v>
      </c>
      <c r="G277" s="2"/>
      <c r="H277" s="1"/>
    </row>
    <row r="278" spans="2:8" ht="18.75" customHeight="1">
      <c r="B278" s="1"/>
      <c r="C278" s="36" t="s">
        <v>22</v>
      </c>
      <c r="D278" s="37">
        <v>55</v>
      </c>
      <c r="E278" s="50">
        <v>11284</v>
      </c>
      <c r="F278" s="55">
        <f t="shared" si="4"/>
        <v>8484210526.3157892</v>
      </c>
      <c r="G278" s="2"/>
      <c r="H278" s="1"/>
    </row>
    <row r="279" spans="2:8" ht="18.75" customHeight="1">
      <c r="B279" s="1"/>
      <c r="C279" s="36" t="s">
        <v>22</v>
      </c>
      <c r="D279" s="37">
        <v>56</v>
      </c>
      <c r="E279" s="50">
        <v>11122</v>
      </c>
      <c r="F279" s="55">
        <f t="shared" si="4"/>
        <v>8362406015.0375938</v>
      </c>
      <c r="G279" s="2"/>
      <c r="H279" s="1"/>
    </row>
    <row r="280" spans="2:8" ht="18.75" customHeight="1">
      <c r="B280" s="1"/>
      <c r="C280" s="36" t="s">
        <v>22</v>
      </c>
      <c r="D280" s="37">
        <v>57</v>
      </c>
      <c r="E280" s="50">
        <v>9921</v>
      </c>
      <c r="F280" s="55">
        <f t="shared" si="4"/>
        <v>7459398496.2406015</v>
      </c>
      <c r="G280" s="2"/>
      <c r="H280" s="1"/>
    </row>
    <row r="281" spans="2:8" ht="18.75" customHeight="1">
      <c r="B281" s="1"/>
      <c r="C281" s="36" t="s">
        <v>22</v>
      </c>
      <c r="D281" s="37">
        <v>58</v>
      </c>
      <c r="E281" s="50">
        <v>13327</v>
      </c>
      <c r="F281" s="55">
        <f t="shared" si="4"/>
        <v>10020300751.8797</v>
      </c>
      <c r="G281" s="2"/>
      <c r="H281" s="1"/>
    </row>
    <row r="282" spans="2:8" ht="18.75" customHeight="1">
      <c r="B282" s="1"/>
      <c r="C282" s="36" t="s">
        <v>22</v>
      </c>
      <c r="D282" s="37">
        <v>59</v>
      </c>
      <c r="E282" s="50">
        <v>2262</v>
      </c>
      <c r="F282" s="55">
        <f t="shared" si="4"/>
        <v>1700751879.6992481</v>
      </c>
      <c r="G282" s="2"/>
      <c r="H282" s="1"/>
    </row>
    <row r="283" spans="2:8" ht="18.75" customHeight="1">
      <c r="B283" s="1"/>
      <c r="C283" s="36" t="s">
        <v>22</v>
      </c>
      <c r="D283" s="37">
        <v>60</v>
      </c>
      <c r="E283" s="50">
        <v>9597</v>
      </c>
      <c r="F283" s="55">
        <f t="shared" si="4"/>
        <v>7215789473.6842108</v>
      </c>
      <c r="G283" s="2"/>
      <c r="H283" s="1"/>
    </row>
    <row r="284" spans="2:8" ht="18.75" customHeight="1">
      <c r="B284" s="1"/>
      <c r="C284" s="36" t="s">
        <v>22</v>
      </c>
      <c r="D284" s="37">
        <v>61</v>
      </c>
      <c r="E284" s="50">
        <v>3760</v>
      </c>
      <c r="F284" s="55">
        <f t="shared" si="4"/>
        <v>2827067669.1729321</v>
      </c>
      <c r="G284" s="2"/>
      <c r="H284" s="1"/>
    </row>
    <row r="285" spans="2:8" ht="18.75" customHeight="1">
      <c r="B285" s="1"/>
      <c r="C285" s="36" t="s">
        <v>22</v>
      </c>
      <c r="D285" s="37">
        <v>62</v>
      </c>
      <c r="E285" s="50">
        <v>2981</v>
      </c>
      <c r="F285" s="55">
        <f t="shared" si="4"/>
        <v>2241353383.4586468</v>
      </c>
      <c r="G285" s="2"/>
      <c r="H285" s="1"/>
    </row>
    <row r="286" spans="2:8" ht="18.75" customHeight="1">
      <c r="B286" s="1"/>
      <c r="C286" s="36" t="s">
        <v>22</v>
      </c>
      <c r="D286" s="37">
        <v>63</v>
      </c>
      <c r="E286" s="50">
        <v>4241</v>
      </c>
      <c r="F286" s="55">
        <f t="shared" si="4"/>
        <v>3188721804.5112782</v>
      </c>
      <c r="G286" s="2"/>
      <c r="H286" s="1"/>
    </row>
    <row r="287" spans="2:8" ht="18.75" customHeight="1">
      <c r="B287" s="1"/>
      <c r="C287" s="36" t="s">
        <v>22</v>
      </c>
      <c r="D287" s="37">
        <v>64</v>
      </c>
      <c r="E287" s="50">
        <v>7402</v>
      </c>
      <c r="F287" s="55">
        <f t="shared" si="4"/>
        <v>5565413533.8345861</v>
      </c>
      <c r="G287" s="2"/>
      <c r="H287" s="1"/>
    </row>
    <row r="288" spans="2:8" ht="18.75" customHeight="1">
      <c r="B288" s="1"/>
      <c r="C288" s="36" t="s">
        <v>22</v>
      </c>
      <c r="D288" s="37">
        <v>65</v>
      </c>
      <c r="E288" s="50">
        <v>975</v>
      </c>
      <c r="F288" s="55">
        <f t="shared" si="4"/>
        <v>733082706.76691735</v>
      </c>
      <c r="G288" s="2"/>
      <c r="H288" s="1"/>
    </row>
    <row r="289" spans="2:8" ht="18.75" customHeight="1">
      <c r="B289" s="1"/>
      <c r="C289" s="36" t="s">
        <v>22</v>
      </c>
      <c r="D289" s="37">
        <v>66</v>
      </c>
      <c r="E289" s="50">
        <v>14</v>
      </c>
      <c r="F289" s="55">
        <f t="shared" si="4"/>
        <v>10526315.789473685</v>
      </c>
      <c r="G289" s="2"/>
      <c r="H289" s="1"/>
    </row>
    <row r="290" spans="2:8" ht="18.75" customHeight="1">
      <c r="B290" s="1"/>
      <c r="C290" s="36" t="s">
        <v>22</v>
      </c>
      <c r="D290" s="37">
        <v>67</v>
      </c>
      <c r="E290" s="50">
        <v>2187</v>
      </c>
      <c r="F290" s="55">
        <f t="shared" si="4"/>
        <v>1644360902.2556391</v>
      </c>
      <c r="G290" s="2"/>
      <c r="H290" s="1"/>
    </row>
    <row r="291" spans="2:8" ht="18.75" customHeight="1">
      <c r="B291" s="1"/>
      <c r="C291" s="36" t="s">
        <v>22</v>
      </c>
      <c r="D291" s="37">
        <v>68</v>
      </c>
      <c r="E291" s="50">
        <v>683</v>
      </c>
      <c r="F291" s="55">
        <f t="shared" si="4"/>
        <v>513533834.58646619</v>
      </c>
      <c r="G291" s="2"/>
      <c r="H291" s="1"/>
    </row>
    <row r="292" spans="2:8" ht="18.75" customHeight="1">
      <c r="B292" s="1"/>
      <c r="C292" s="36" t="s">
        <v>22</v>
      </c>
      <c r="D292" s="37">
        <v>69</v>
      </c>
      <c r="E292" s="50">
        <v>551</v>
      </c>
      <c r="F292" s="55">
        <f t="shared" si="4"/>
        <v>414285714.28571427</v>
      </c>
      <c r="G292" s="2"/>
      <c r="H292" s="1"/>
    </row>
    <row r="293" spans="2:8" ht="18.75" customHeight="1">
      <c r="B293" s="1"/>
      <c r="C293" s="36" t="s">
        <v>22</v>
      </c>
      <c r="D293" s="37">
        <v>70</v>
      </c>
      <c r="E293" s="50">
        <v>884</v>
      </c>
      <c r="F293" s="55">
        <f t="shared" si="4"/>
        <v>664661654.13533831</v>
      </c>
      <c r="G293" s="2"/>
      <c r="H293" s="1"/>
    </row>
    <row r="294" spans="2:8" ht="18.75" customHeight="1">
      <c r="B294" s="1"/>
      <c r="C294" s="36" t="s">
        <v>22</v>
      </c>
      <c r="D294" s="37">
        <v>71</v>
      </c>
      <c r="E294" s="50">
        <v>1051</v>
      </c>
      <c r="F294" s="55">
        <f t="shared" si="4"/>
        <v>790225563.90977442</v>
      </c>
      <c r="G294" s="2"/>
      <c r="H294" s="1"/>
    </row>
    <row r="295" spans="2:8" ht="18.75" customHeight="1">
      <c r="B295" s="1"/>
      <c r="C295" s="36" t="s">
        <v>22</v>
      </c>
      <c r="D295" s="37">
        <v>72</v>
      </c>
      <c r="E295" s="50">
        <v>686</v>
      </c>
      <c r="F295" s="55">
        <f t="shared" si="4"/>
        <v>515789473.68421054</v>
      </c>
      <c r="G295" s="2"/>
      <c r="H295" s="1"/>
    </row>
    <row r="296" spans="2:8" ht="18.75" customHeight="1">
      <c r="B296" s="1"/>
      <c r="C296" s="36" t="s">
        <v>22</v>
      </c>
      <c r="D296" s="37">
        <v>73</v>
      </c>
      <c r="E296" s="50">
        <v>84</v>
      </c>
      <c r="F296" s="55">
        <f t="shared" si="4"/>
        <v>63157894.736842103</v>
      </c>
      <c r="G296" s="2"/>
      <c r="H296" s="1"/>
    </row>
    <row r="297" spans="2:8" ht="18.75" customHeight="1">
      <c r="B297" s="1"/>
      <c r="C297" s="36" t="s">
        <v>22</v>
      </c>
      <c r="D297" s="37">
        <v>74</v>
      </c>
      <c r="E297" s="50">
        <v>1557</v>
      </c>
      <c r="F297" s="55">
        <f t="shared" si="4"/>
        <v>1170676691.7293234</v>
      </c>
      <c r="G297" s="2"/>
      <c r="H297" s="1"/>
    </row>
    <row r="298" spans="2:8" ht="18.75" customHeight="1">
      <c r="B298" s="1"/>
      <c r="C298" s="36" t="s">
        <v>22</v>
      </c>
      <c r="D298" s="37">
        <v>75</v>
      </c>
      <c r="E298" s="50">
        <v>810</v>
      </c>
      <c r="F298" s="55">
        <f t="shared" si="4"/>
        <v>609022556.3909775</v>
      </c>
      <c r="G298" s="2"/>
      <c r="H298" s="1"/>
    </row>
    <row r="299" spans="2:8" ht="18.75" customHeight="1">
      <c r="B299" s="1"/>
      <c r="C299" s="36" t="s">
        <v>22</v>
      </c>
      <c r="D299" s="37">
        <v>76</v>
      </c>
      <c r="E299" s="50">
        <v>2716</v>
      </c>
      <c r="F299" s="55">
        <f t="shared" si="4"/>
        <v>2042105263.1578948</v>
      </c>
      <c r="G299" s="2"/>
      <c r="H299" s="1"/>
    </row>
    <row r="300" spans="2:8" ht="18.75" customHeight="1">
      <c r="B300" s="1"/>
      <c r="C300" s="36" t="s">
        <v>22</v>
      </c>
      <c r="D300" s="42">
        <v>77</v>
      </c>
      <c r="E300" s="51">
        <v>4048</v>
      </c>
      <c r="F300" s="55">
        <f t="shared" si="4"/>
        <v>3043609022.5563908</v>
      </c>
      <c r="G300" s="2"/>
      <c r="H300" s="1"/>
    </row>
    <row r="301" spans="2:8" ht="18.75" customHeight="1">
      <c r="B301" s="1"/>
      <c r="C301" s="36" t="s">
        <v>23</v>
      </c>
      <c r="D301" s="43">
        <v>1</v>
      </c>
      <c r="E301" s="52">
        <v>3447</v>
      </c>
      <c r="F301" s="55">
        <f t="shared" si="4"/>
        <v>2591729323.3082705</v>
      </c>
      <c r="G301" s="2"/>
      <c r="H301" s="1"/>
    </row>
    <row r="302" spans="2:8" ht="18.75" customHeight="1">
      <c r="B302" s="1"/>
      <c r="C302" s="36" t="s">
        <v>23</v>
      </c>
      <c r="D302" s="37">
        <v>2</v>
      </c>
      <c r="E302" s="50">
        <v>984</v>
      </c>
      <c r="F302" s="55">
        <f t="shared" si="4"/>
        <v>739849624.06015038</v>
      </c>
      <c r="G302" s="2"/>
      <c r="H302" s="1"/>
    </row>
    <row r="303" spans="2:8" ht="18.75" customHeight="1">
      <c r="B303" s="1"/>
      <c r="C303" s="36" t="s">
        <v>23</v>
      </c>
      <c r="D303" s="37">
        <v>3</v>
      </c>
      <c r="E303" s="50">
        <v>2454</v>
      </c>
      <c r="F303" s="55">
        <f t="shared" si="4"/>
        <v>1845112781.9548872</v>
      </c>
      <c r="G303" s="2"/>
      <c r="H303" s="1"/>
    </row>
    <row r="304" spans="2:8" ht="18.75" customHeight="1">
      <c r="B304" s="1"/>
      <c r="C304" s="36" t="s">
        <v>23</v>
      </c>
      <c r="D304" s="37">
        <v>4</v>
      </c>
      <c r="E304" s="50">
        <v>2906</v>
      </c>
      <c r="F304" s="55">
        <f t="shared" si="4"/>
        <v>2184962406.0150375</v>
      </c>
      <c r="G304" s="2"/>
      <c r="H304" s="1"/>
    </row>
    <row r="305" spans="2:8" ht="18.75" customHeight="1">
      <c r="B305" s="1"/>
      <c r="C305" s="36" t="s">
        <v>23</v>
      </c>
      <c r="D305" s="37">
        <v>5</v>
      </c>
      <c r="E305" s="50">
        <v>1701</v>
      </c>
      <c r="F305" s="55">
        <f t="shared" si="4"/>
        <v>1278947368.4210527</v>
      </c>
      <c r="G305" s="2"/>
      <c r="H305" s="1"/>
    </row>
    <row r="306" spans="2:8" ht="18.75" customHeight="1">
      <c r="B306" s="1"/>
      <c r="C306" s="36" t="s">
        <v>23</v>
      </c>
      <c r="D306" s="37">
        <v>6</v>
      </c>
      <c r="E306" s="50">
        <v>9616</v>
      </c>
      <c r="F306" s="55">
        <f t="shared" si="4"/>
        <v>7230075187.9699249</v>
      </c>
      <c r="G306" s="2"/>
      <c r="H306" s="1"/>
    </row>
    <row r="307" spans="2:8" ht="18.75" customHeight="1">
      <c r="B307" s="1"/>
      <c r="C307" s="36" t="s">
        <v>23</v>
      </c>
      <c r="D307" s="37">
        <v>7</v>
      </c>
      <c r="E307" s="50">
        <v>10903</v>
      </c>
      <c r="F307" s="55">
        <f t="shared" si="4"/>
        <v>8197744360.902256</v>
      </c>
      <c r="G307" s="2"/>
      <c r="H307" s="1"/>
    </row>
    <row r="308" spans="2:8" ht="18.75" customHeight="1">
      <c r="B308" s="1"/>
      <c r="C308" s="36" t="s">
        <v>23</v>
      </c>
      <c r="D308" s="37">
        <v>8</v>
      </c>
      <c r="E308" s="50">
        <v>12784</v>
      </c>
      <c r="F308" s="55">
        <f t="shared" si="4"/>
        <v>9612030075.1879692</v>
      </c>
      <c r="G308" s="2"/>
      <c r="H308" s="1"/>
    </row>
    <row r="309" spans="2:8" ht="18.75" customHeight="1">
      <c r="B309" s="1"/>
      <c r="C309" s="36" t="s">
        <v>23</v>
      </c>
      <c r="D309" s="37">
        <v>9</v>
      </c>
      <c r="E309" s="50">
        <v>15637</v>
      </c>
      <c r="F309" s="55">
        <f t="shared" si="4"/>
        <v>11757142857.142857</v>
      </c>
      <c r="G309" s="2"/>
      <c r="H309" s="1"/>
    </row>
    <row r="310" spans="2:8" ht="18.75" customHeight="1">
      <c r="B310" s="1"/>
      <c r="C310" s="36" t="s">
        <v>23</v>
      </c>
      <c r="D310" s="37">
        <v>10</v>
      </c>
      <c r="E310" s="50">
        <v>12240</v>
      </c>
      <c r="F310" s="55">
        <f t="shared" si="4"/>
        <v>9203007518.7969933</v>
      </c>
      <c r="G310" s="2"/>
      <c r="H310" s="1"/>
    </row>
    <row r="311" spans="2:8" ht="18.75" customHeight="1">
      <c r="B311" s="1"/>
      <c r="C311" s="36" t="s">
        <v>23</v>
      </c>
      <c r="D311" s="37">
        <v>11</v>
      </c>
      <c r="E311" s="50">
        <v>5241</v>
      </c>
      <c r="F311" s="55">
        <f t="shared" si="4"/>
        <v>3940601503.7593985</v>
      </c>
      <c r="G311" s="2"/>
      <c r="H311" s="1"/>
    </row>
    <row r="312" spans="2:8" ht="18.75" customHeight="1">
      <c r="B312" s="1"/>
      <c r="C312" s="36" t="s">
        <v>23</v>
      </c>
      <c r="D312" s="37">
        <v>12</v>
      </c>
      <c r="E312" s="50">
        <v>1262</v>
      </c>
      <c r="F312" s="55">
        <f t="shared" si="4"/>
        <v>948872180.45112777</v>
      </c>
      <c r="G312" s="2"/>
      <c r="H312" s="1"/>
    </row>
    <row r="313" spans="2:8" ht="18.75" customHeight="1">
      <c r="B313" s="1"/>
      <c r="C313" s="36" t="s">
        <v>23</v>
      </c>
      <c r="D313" s="37">
        <v>13</v>
      </c>
      <c r="E313" s="50">
        <v>21</v>
      </c>
      <c r="F313" s="55">
        <f t="shared" si="4"/>
        <v>15789473.684210526</v>
      </c>
      <c r="G313" s="2"/>
      <c r="H313" s="1"/>
    </row>
    <row r="314" spans="2:8" ht="18.75" customHeight="1">
      <c r="B314" s="1"/>
      <c r="C314" s="36" t="s">
        <v>23</v>
      </c>
      <c r="D314" s="37">
        <v>14</v>
      </c>
      <c r="E314" s="50">
        <v>150</v>
      </c>
      <c r="F314" s="55">
        <f t="shared" si="4"/>
        <v>112781954.88721804</v>
      </c>
      <c r="G314" s="2"/>
      <c r="H314" s="1"/>
    </row>
    <row r="315" spans="2:8" ht="18.75" customHeight="1">
      <c r="B315" s="1"/>
      <c r="C315" s="36" t="s">
        <v>23</v>
      </c>
      <c r="D315" s="42">
        <v>15</v>
      </c>
      <c r="E315" s="51">
        <v>4696</v>
      </c>
      <c r="F315" s="55">
        <f t="shared" si="4"/>
        <v>3530827067.6691728</v>
      </c>
      <c r="G315" s="2"/>
      <c r="H315" s="1"/>
    </row>
    <row r="316" spans="2:8" ht="39" customHeight="1">
      <c r="B316" s="1"/>
      <c r="C316" s="54" t="s">
        <v>25</v>
      </c>
      <c r="D316" s="44">
        <v>48</v>
      </c>
      <c r="E316" s="53">
        <v>1728</v>
      </c>
      <c r="F316" s="55">
        <f t="shared" si="4"/>
        <v>1299248120.3007519</v>
      </c>
      <c r="G316" s="2"/>
      <c r="H316" s="1"/>
    </row>
    <row r="317" spans="2:8" ht="18.75" customHeight="1">
      <c r="B317" s="1"/>
      <c r="C317" s="36" t="s">
        <v>24</v>
      </c>
      <c r="D317" s="43">
        <v>17</v>
      </c>
      <c r="E317" s="52">
        <v>3625</v>
      </c>
      <c r="F317" s="55">
        <f t="shared" si="4"/>
        <v>2725563909.774436</v>
      </c>
      <c r="G317" s="2"/>
      <c r="H317" s="1"/>
    </row>
    <row r="318" spans="2:8" ht="18.75" customHeight="1">
      <c r="B318" s="1"/>
      <c r="C318" s="36" t="s">
        <v>24</v>
      </c>
      <c r="D318" s="37">
        <v>18</v>
      </c>
      <c r="E318" s="50">
        <v>3751</v>
      </c>
      <c r="F318" s="55">
        <f t="shared" si="4"/>
        <v>2820300751.8796992</v>
      </c>
      <c r="G318" s="2"/>
      <c r="H318" s="1"/>
    </row>
    <row r="319" spans="2:8" ht="18.75" customHeight="1">
      <c r="B319" s="1"/>
      <c r="C319" s="36" t="s">
        <v>24</v>
      </c>
      <c r="D319" s="37">
        <v>19</v>
      </c>
      <c r="E319" s="50">
        <v>2832</v>
      </c>
      <c r="F319" s="55">
        <f t="shared" si="4"/>
        <v>2129323308.2706766</v>
      </c>
      <c r="G319" s="2"/>
      <c r="H319" s="1"/>
    </row>
    <row r="320" spans="2:8" ht="18.75" customHeight="1">
      <c r="B320" s="1"/>
      <c r="C320" s="36" t="s">
        <v>24</v>
      </c>
      <c r="D320" s="37">
        <v>20</v>
      </c>
      <c r="E320" s="50">
        <v>5399</v>
      </c>
      <c r="F320" s="55">
        <f t="shared" si="4"/>
        <v>4059398496.2406015</v>
      </c>
      <c r="G320" s="2"/>
      <c r="H320" s="1"/>
    </row>
    <row r="321" spans="2:8" ht="18.75" customHeight="1">
      <c r="B321" s="1"/>
      <c r="C321" s="36" t="s">
        <v>24</v>
      </c>
      <c r="D321" s="37">
        <v>21</v>
      </c>
      <c r="E321" s="50">
        <v>5661</v>
      </c>
      <c r="F321" s="55">
        <f t="shared" si="4"/>
        <v>4256390977.4436092</v>
      </c>
      <c r="G321" s="2"/>
      <c r="H321" s="1"/>
    </row>
    <row r="322" spans="2:8" ht="18.75" customHeight="1">
      <c r="B322" s="1"/>
      <c r="C322" s="36" t="s">
        <v>24</v>
      </c>
      <c r="D322" s="37">
        <v>22</v>
      </c>
      <c r="E322" s="50">
        <v>9082</v>
      </c>
      <c r="F322" s="55">
        <f t="shared" si="4"/>
        <v>6828571428.5714283</v>
      </c>
      <c r="G322" s="2"/>
      <c r="H322" s="1"/>
    </row>
    <row r="323" spans="2:8" ht="18.75" customHeight="1">
      <c r="B323" s="1"/>
      <c r="C323" s="36" t="s">
        <v>24</v>
      </c>
      <c r="D323" s="37">
        <v>23</v>
      </c>
      <c r="E323" s="50">
        <v>5287</v>
      </c>
      <c r="F323" s="55">
        <f t="shared" si="4"/>
        <v>3975187969.9248118</v>
      </c>
      <c r="G323" s="2"/>
      <c r="H323" s="1"/>
    </row>
    <row r="324" spans="2:8" ht="18.75" customHeight="1">
      <c r="B324" s="1"/>
      <c r="C324" s="36" t="s">
        <v>24</v>
      </c>
      <c r="D324" s="37">
        <v>24</v>
      </c>
      <c r="E324" s="50">
        <v>4598</v>
      </c>
      <c r="F324" s="55">
        <f t="shared" si="4"/>
        <v>3457142857.1428571</v>
      </c>
      <c r="G324" s="2"/>
      <c r="H324" s="1"/>
    </row>
    <row r="325" spans="2:8" ht="18.75" customHeight="1">
      <c r="B325" s="1"/>
      <c r="C325" s="36" t="s">
        <v>24</v>
      </c>
      <c r="D325" s="37">
        <v>25</v>
      </c>
      <c r="E325" s="50">
        <v>4211</v>
      </c>
      <c r="F325" s="55">
        <f t="shared" si="4"/>
        <v>3166165413.5338345</v>
      </c>
      <c r="G325" s="2"/>
      <c r="H325" s="1"/>
    </row>
    <row r="326" spans="2:8" ht="18.75" customHeight="1">
      <c r="B326" s="1"/>
      <c r="C326" s="36" t="s">
        <v>24</v>
      </c>
      <c r="D326" s="37">
        <v>26</v>
      </c>
      <c r="E326" s="50">
        <v>2538</v>
      </c>
      <c r="F326" s="55">
        <f t="shared" si="4"/>
        <v>1908270676.6917293</v>
      </c>
      <c r="G326" s="2"/>
      <c r="H326" s="1"/>
    </row>
    <row r="327" spans="2:8" ht="18.75" customHeight="1">
      <c r="B327" s="1"/>
      <c r="C327" s="36" t="s">
        <v>24</v>
      </c>
      <c r="D327" s="42">
        <v>27</v>
      </c>
      <c r="E327" s="51">
        <v>305</v>
      </c>
      <c r="F327" s="55">
        <f t="shared" si="4"/>
        <v>229323308.2706767</v>
      </c>
      <c r="G327" s="2"/>
      <c r="H327" s="1"/>
    </row>
    <row r="328" spans="2:8" ht="18.75" customHeight="1">
      <c r="B328" s="1"/>
      <c r="F328" s="55">
        <f>SUM(F16:F327)</f>
        <v>4242146616541.3496</v>
      </c>
      <c r="G328" s="2"/>
      <c r="H328" s="1"/>
    </row>
    <row r="329" spans="2:8" ht="18.75" customHeight="1">
      <c r="B329" s="1"/>
      <c r="F329" s="31"/>
      <c r="G329" s="2"/>
      <c r="H329" s="1"/>
    </row>
    <row r="330" spans="2:8" ht="18.75" customHeight="1">
      <c r="B330" s="1"/>
      <c r="F330" s="31"/>
      <c r="G330" s="2"/>
      <c r="H330" s="1"/>
    </row>
    <row r="331" spans="2:8" ht="18.75" customHeight="1">
      <c r="B331" s="1"/>
      <c r="F331" s="31"/>
      <c r="G331" s="2"/>
      <c r="H331" s="1"/>
    </row>
    <row r="332" spans="2:8" ht="18.75" customHeight="1">
      <c r="B332" s="1"/>
      <c r="F332" s="31"/>
      <c r="G332" s="2"/>
      <c r="H332" s="1"/>
    </row>
    <row r="333" spans="2:8" ht="18.75" customHeight="1">
      <c r="B333" s="1"/>
      <c r="F333" s="31"/>
      <c r="G333" s="2"/>
      <c r="H333" s="1"/>
    </row>
    <row r="334" spans="2:8" ht="18.75" customHeight="1">
      <c r="B334" s="1"/>
      <c r="F334" s="31"/>
      <c r="G334" s="2"/>
      <c r="H334" s="1"/>
    </row>
    <row r="335" spans="2:8" ht="18.75" customHeight="1">
      <c r="B335" s="1"/>
      <c r="F335" s="31"/>
      <c r="G335" s="2"/>
      <c r="H335" s="1"/>
    </row>
    <row r="336" spans="2:8" ht="18.75" customHeight="1">
      <c r="B336" s="1"/>
      <c r="F336" s="31"/>
      <c r="G336" s="2"/>
      <c r="H336" s="1"/>
    </row>
    <row r="337" spans="2:257" ht="18.75" customHeight="1">
      <c r="B337" s="1"/>
      <c r="F337" s="31"/>
      <c r="G337" s="2"/>
      <c r="H337" s="1"/>
    </row>
    <row r="338" spans="2:257" ht="18.75" customHeight="1">
      <c r="B338" s="1"/>
      <c r="F338" s="31"/>
      <c r="G338" s="2"/>
      <c r="H338" s="1"/>
    </row>
    <row r="339" spans="2:257" ht="18.75" customHeight="1">
      <c r="B339" s="1"/>
      <c r="F339" s="8"/>
      <c r="G339" s="2"/>
      <c r="H339" s="1"/>
    </row>
    <row r="340" spans="2:257" ht="18.75" customHeight="1">
      <c r="B340" s="1"/>
      <c r="F340" s="8"/>
      <c r="G340" s="2"/>
      <c r="H340" s="1"/>
    </row>
    <row r="341" spans="2:257" ht="18.75" customHeight="1">
      <c r="B341" s="1"/>
      <c r="F341" s="8"/>
      <c r="G341" s="2"/>
      <c r="H341" s="1"/>
    </row>
    <row r="342" spans="2:257" ht="18.75" customHeight="1">
      <c r="B342" s="1"/>
      <c r="F342" s="8"/>
      <c r="G342" s="2"/>
      <c r="H342" s="1"/>
    </row>
    <row r="343" spans="2:257" ht="18.75" customHeight="1">
      <c r="B343" s="1"/>
      <c r="C343" s="1"/>
      <c r="D343" s="30"/>
      <c r="E343" s="2"/>
      <c r="F343" s="8"/>
      <c r="G343" s="2"/>
      <c r="H343" s="1"/>
    </row>
    <row r="344" spans="2:257" ht="18.75" customHeight="1">
      <c r="B344" s="1"/>
      <c r="C344" s="1"/>
      <c r="D344" s="30"/>
      <c r="E344" s="2"/>
      <c r="F344" s="8"/>
      <c r="G344" s="2"/>
      <c r="H344" s="1"/>
    </row>
    <row r="345" spans="2:257" ht="18.75" customHeight="1">
      <c r="B345" s="1"/>
      <c r="C345" s="1"/>
      <c r="D345" s="30"/>
      <c r="E345" s="2"/>
      <c r="F345" s="8"/>
      <c r="G345" s="2"/>
      <c r="H345" s="1"/>
    </row>
    <row r="346" spans="2:257" ht="18.75" customHeight="1">
      <c r="B346" s="1"/>
      <c r="C346" s="1"/>
      <c r="D346" s="30"/>
      <c r="E346" s="2"/>
      <c r="F346" s="8"/>
      <c r="G346" s="2"/>
      <c r="H346" s="1"/>
    </row>
    <row r="347" spans="2:257" ht="18.75" customHeight="1">
      <c r="B347" s="1"/>
      <c r="C347" s="1"/>
      <c r="D347" s="30"/>
      <c r="E347" s="2"/>
      <c r="F347" s="8"/>
      <c r="G347" s="2"/>
      <c r="H347" s="1"/>
    </row>
    <row r="348" spans="2:257" ht="18.75" customHeight="1">
      <c r="B348" s="1"/>
      <c r="C348" s="1"/>
      <c r="D348" s="30"/>
      <c r="E348" s="2"/>
      <c r="F348" s="8"/>
      <c r="G348" s="2"/>
      <c r="H348" s="1"/>
    </row>
    <row r="349" spans="2:257" ht="18.75" customHeight="1">
      <c r="B349" s="1"/>
      <c r="C349" s="1"/>
      <c r="D349" s="30"/>
      <c r="E349" s="2"/>
      <c r="F349" s="8"/>
      <c r="G349" s="2"/>
      <c r="H349" s="1"/>
    </row>
    <row r="350" spans="2:257" ht="18.75" customHeight="1">
      <c r="B350" s="38" t="s">
        <v>14</v>
      </c>
      <c r="C350" s="5"/>
      <c r="D350" s="4"/>
      <c r="E350" s="4"/>
      <c r="F350" s="4"/>
      <c r="H350" s="4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  <c r="IM350" s="6"/>
      <c r="IN350" s="6"/>
      <c r="IO350" s="6"/>
      <c r="IP350" s="6"/>
      <c r="IQ350" s="6"/>
      <c r="IR350" s="6"/>
      <c r="IS350" s="6"/>
      <c r="IT350" s="6"/>
      <c r="IU350" s="6"/>
      <c r="IV350" s="6"/>
      <c r="IW350" s="6"/>
    </row>
    <row r="351" spans="2:257" ht="18.75" customHeight="1">
      <c r="B351" s="38" t="s">
        <v>0</v>
      </c>
      <c r="C351" s="5"/>
      <c r="D351" s="4"/>
      <c r="E351" s="4"/>
      <c r="F351" s="4"/>
      <c r="H351" s="4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  <c r="II351" s="6"/>
      <c r="IJ351" s="6"/>
      <c r="IK351" s="6"/>
      <c r="IL351" s="6"/>
      <c r="IM351" s="6"/>
      <c r="IN351" s="6"/>
      <c r="IO351" s="6"/>
      <c r="IP351" s="6"/>
      <c r="IQ351" s="6"/>
      <c r="IR351" s="6"/>
      <c r="IS351" s="6"/>
      <c r="IT351" s="6"/>
      <c r="IU351" s="6"/>
      <c r="IV351" s="6"/>
      <c r="IW351" s="6"/>
    </row>
    <row r="352" spans="2:257" ht="18.75" customHeight="1">
      <c r="B352" s="38" t="s">
        <v>15</v>
      </c>
      <c r="C352" s="5"/>
      <c r="D352" s="7"/>
      <c r="E352" s="7"/>
      <c r="F352" s="7"/>
      <c r="H352" s="4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  <c r="IK352" s="6"/>
      <c r="IL352" s="6"/>
      <c r="IM352" s="6"/>
      <c r="IN352" s="6"/>
      <c r="IO352" s="6"/>
      <c r="IP352" s="6"/>
      <c r="IQ352" s="6"/>
      <c r="IR352" s="6"/>
      <c r="IS352" s="6"/>
      <c r="IT352" s="6"/>
      <c r="IU352" s="6"/>
      <c r="IV352" s="6"/>
      <c r="IW352" s="6"/>
    </row>
    <row r="353" spans="2:257" ht="18.75" customHeight="1">
      <c r="B353" s="39" t="s">
        <v>16</v>
      </c>
      <c r="C353" s="5"/>
      <c r="D353" s="7"/>
      <c r="E353" s="7"/>
      <c r="F353" s="7"/>
      <c r="H353" s="4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6"/>
      <c r="IL353" s="6"/>
      <c r="IM353" s="6"/>
      <c r="IN353" s="6"/>
      <c r="IO353" s="6"/>
      <c r="IP353" s="6"/>
      <c r="IQ353" s="6"/>
      <c r="IR353" s="6"/>
      <c r="IS353" s="6"/>
      <c r="IT353" s="6"/>
      <c r="IU353" s="6"/>
      <c r="IV353" s="6"/>
      <c r="IW353" s="6"/>
    </row>
    <row r="354" spans="2:257" ht="18.75" customHeight="1">
      <c r="B354" s="39" t="s">
        <v>8</v>
      </c>
      <c r="C354" s="5"/>
      <c r="D354" s="7"/>
      <c r="E354" s="7"/>
      <c r="F354" s="7"/>
      <c r="H354" s="4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  <c r="II354" s="6"/>
      <c r="IJ354" s="6"/>
      <c r="IK354" s="6"/>
      <c r="IL354" s="6"/>
      <c r="IM354" s="6"/>
      <c r="IN354" s="6"/>
      <c r="IO354" s="6"/>
      <c r="IP354" s="6"/>
      <c r="IQ354" s="6"/>
      <c r="IR354" s="6"/>
      <c r="IS354" s="6"/>
      <c r="IT354" s="6"/>
      <c r="IU354" s="6"/>
      <c r="IV354" s="6"/>
      <c r="IW354" s="6"/>
    </row>
    <row r="355" spans="2:257" ht="18.75" customHeight="1">
      <c r="B355" s="39" t="s">
        <v>9</v>
      </c>
      <c r="C355" s="1"/>
      <c r="D355" s="2"/>
      <c r="E355" s="2"/>
      <c r="F355" s="2"/>
      <c r="H355" s="1"/>
    </row>
    <row r="356" spans="2:257" ht="18.75" customHeight="1">
      <c r="B356" s="40" t="s">
        <v>17</v>
      </c>
      <c r="C356" s="1"/>
      <c r="D356" s="2"/>
      <c r="E356" s="2"/>
      <c r="F356" s="2"/>
      <c r="H356" s="1"/>
    </row>
    <row r="357" spans="2:257" ht="18.75" customHeight="1">
      <c r="B357" s="22"/>
      <c r="C357" s="1"/>
      <c r="D357" s="2"/>
      <c r="E357" s="2"/>
      <c r="F357" s="2"/>
      <c r="H357" s="1"/>
    </row>
    <row r="358" spans="2:257" ht="18.75" customHeight="1">
      <c r="B358" s="24" t="s">
        <v>3</v>
      </c>
      <c r="C358" s="14"/>
      <c r="D358" s="25" t="s">
        <v>5</v>
      </c>
      <c r="E358" s="17"/>
      <c r="F358" s="18"/>
      <c r="H358" s="16"/>
    </row>
    <row r="359" spans="2:257" ht="18.75" customHeight="1">
      <c r="B359" s="23" t="s">
        <v>4</v>
      </c>
      <c r="C359" s="15"/>
      <c r="D359" s="26" t="s">
        <v>6</v>
      </c>
      <c r="E359" s="19"/>
      <c r="F359" s="20"/>
      <c r="H359" s="16"/>
    </row>
    <row r="360" spans="2:257" ht="18.75" customHeight="1">
      <c r="B360" s="23" t="s">
        <v>11</v>
      </c>
      <c r="C360" s="15"/>
      <c r="D360" s="27" t="s">
        <v>7</v>
      </c>
      <c r="F360" s="21"/>
      <c r="H360" s="16"/>
    </row>
    <row r="361" spans="2:257" ht="18.75" customHeight="1">
      <c r="B361" s="23" t="s">
        <v>12</v>
      </c>
      <c r="C361" s="15"/>
      <c r="D361" s="27"/>
      <c r="F361" s="21"/>
      <c r="H361" s="16"/>
    </row>
    <row r="362" spans="2:257" ht="18.75" customHeight="1">
      <c r="B362" s="33"/>
      <c r="C362" s="34"/>
      <c r="D362" s="35"/>
      <c r="E362" s="19"/>
      <c r="F362" s="34"/>
      <c r="H362" s="16"/>
    </row>
    <row r="363" spans="2:257" ht="18.75" customHeight="1">
      <c r="B363" s="1"/>
      <c r="C363" s="1"/>
      <c r="D363" s="13"/>
      <c r="E363" s="13"/>
      <c r="F363" s="13"/>
      <c r="H363" s="1"/>
    </row>
    <row r="364" spans="2:257" ht="18.75" customHeight="1">
      <c r="B364" s="1"/>
      <c r="C364" s="1"/>
      <c r="D364" s="1"/>
      <c r="E364" s="1"/>
      <c r="F364" s="1"/>
      <c r="G364" s="1"/>
      <c r="H364" s="1"/>
    </row>
    <row r="365" spans="2:257" ht="18.75" customHeight="1">
      <c r="B365" s="1"/>
      <c r="C365" s="1"/>
      <c r="D365" s="1"/>
      <c r="E365" s="1"/>
      <c r="F365" s="1"/>
      <c r="G365" s="1"/>
      <c r="H365" s="1"/>
    </row>
    <row r="366" spans="2:257" ht="18.75" customHeight="1">
      <c r="B366" s="1"/>
      <c r="C366" s="1"/>
      <c r="D366" s="1"/>
      <c r="E366" s="1"/>
      <c r="F366" s="1"/>
      <c r="G366" s="1"/>
      <c r="H366" s="1"/>
    </row>
  </sheetData>
  <mergeCells count="3">
    <mergeCell ref="A3:G3"/>
    <mergeCell ref="A4:G4"/>
    <mergeCell ref="G13:G14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5" manualBreakCount="5">
    <brk id="59" max="6" man="1"/>
    <brk id="242" max="6" man="1"/>
    <brk id="302" max="6" man="1"/>
    <brk id="349" max="6" man="1"/>
    <brk id="36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mei</vt:lpstr>
      <vt:lpstr>mei!Print_Area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2020-03-11T01:50:45Z</cp:lastPrinted>
  <dcterms:created xsi:type="dcterms:W3CDTF">2013-05-01T04:39:36Z</dcterms:created>
  <dcterms:modified xsi:type="dcterms:W3CDTF">2023-04-21T00:50:45Z</dcterms:modified>
</cp:coreProperties>
</file>