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\Desktop\"/>
    </mc:Choice>
  </mc:AlternateContent>
  <xr:revisionPtr revIDLastSave="0" documentId="13_ncr:1_{90CD4860-0771-44E6-AE7D-8FADF20CC09A}" xr6:coauthVersionLast="47" xr6:coauthVersionMax="47" xr10:uidLastSave="{00000000-0000-0000-0000-000000000000}"/>
  <bookViews>
    <workbookView xWindow="-120" yWindow="-120" windowWidth="20730" windowHeight="11160" activeTab="4" xr2:uid="{7AF2AE55-70C9-4600-810E-771172F26ADD}"/>
  </bookViews>
  <sheets>
    <sheet name="State" sheetId="1" r:id="rId1"/>
    <sheet name="Federal" sheetId="2" r:id="rId2"/>
    <sheet name="Private Sector" sheetId="4" r:id="rId3"/>
    <sheet name="Fiscal 2022-24" sheetId="5" r:id="rId4"/>
    <sheet name="Government Employee Cos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F5" i="3"/>
  <c r="F9" i="3"/>
  <c r="F8" i="3"/>
  <c r="F4" i="3"/>
  <c r="F3" i="3"/>
  <c r="E10" i="3"/>
  <c r="B11" i="3"/>
  <c r="E9" i="3"/>
  <c r="D10" i="3"/>
  <c r="D9" i="3"/>
  <c r="C9" i="3"/>
  <c r="B9" i="3"/>
  <c r="H32" i="4"/>
  <c r="H31" i="4"/>
  <c r="C31" i="4"/>
  <c r="W38" i="5"/>
  <c r="E4" i="3"/>
  <c r="E5" i="3"/>
  <c r="E3" i="3"/>
  <c r="D5" i="3"/>
  <c r="D8" i="3"/>
  <c r="E8" i="3" s="1"/>
  <c r="D3" i="3"/>
  <c r="D4" i="3"/>
  <c r="F57" i="1"/>
  <c r="H46" i="2"/>
  <c r="H30" i="4"/>
  <c r="C8" i="3"/>
  <c r="B8" i="3"/>
  <c r="H29" i="4"/>
  <c r="C4" i="3"/>
  <c r="C3" i="3"/>
  <c r="C5" i="3" s="1"/>
  <c r="B4" i="3"/>
  <c r="B3" i="3"/>
  <c r="B5" i="3" s="1"/>
  <c r="H45" i="2"/>
  <c r="F56" i="1"/>
  <c r="D11" i="3" l="1"/>
  <c r="E11" i="3"/>
</calcChain>
</file>

<file path=xl/sharedStrings.xml><?xml version="1.0" encoding="utf-8"?>
<sst xmlns="http://schemas.openxmlformats.org/spreadsheetml/2006/main" count="118" uniqueCount="108">
  <si>
    <t>State</t>
  </si>
  <si>
    <t>Annual Salary</t>
  </si>
  <si>
    <t>Monthly Pay</t>
  </si>
  <si>
    <t>Weekly Pay</t>
  </si>
  <si>
    <t>Hourly Wage</t>
  </si>
  <si>
    <t>Washington</t>
  </si>
  <si>
    <t>New York</t>
  </si>
  <si>
    <t>Maryland</t>
  </si>
  <si>
    <t>California</t>
  </si>
  <si>
    <t>Virginia</t>
  </si>
  <si>
    <t>Colorado</t>
  </si>
  <si>
    <t>Delaware</t>
  </si>
  <si>
    <t>Massachusetts</t>
  </si>
  <si>
    <t>South Carolina</t>
  </si>
  <si>
    <t>Michigan</t>
  </si>
  <si>
    <t>Nevada</t>
  </si>
  <si>
    <t>Oklahoma</t>
  </si>
  <si>
    <t>Missouri</t>
  </si>
  <si>
    <t>Vermont</t>
  </si>
  <si>
    <t>Oregon</t>
  </si>
  <si>
    <t>Wisconsin</t>
  </si>
  <si>
    <t>New Jersey</t>
  </si>
  <si>
    <t>Hawaii</t>
  </si>
  <si>
    <t>Maine</t>
  </si>
  <si>
    <t>Nebraska</t>
  </si>
  <si>
    <t>Alaska</t>
  </si>
  <si>
    <t>Minnesota</t>
  </si>
  <si>
    <t>Texas</t>
  </si>
  <si>
    <t>Wyoming</t>
  </si>
  <si>
    <t>Indiana</t>
  </si>
  <si>
    <t>Arizona</t>
  </si>
  <si>
    <t>Rhode Island</t>
  </si>
  <si>
    <t>South Dakota</t>
  </si>
  <si>
    <t>North Carolina</t>
  </si>
  <si>
    <t>North Dakota</t>
  </si>
  <si>
    <t>Iowa</t>
  </si>
  <si>
    <t>Pennsylvania</t>
  </si>
  <si>
    <t>New Hampshire</t>
  </si>
  <si>
    <t>Connecticut</t>
  </si>
  <si>
    <t>Georgia</t>
  </si>
  <si>
    <t>Idaho</t>
  </si>
  <si>
    <t>Illinois</t>
  </si>
  <si>
    <t>Montana</t>
  </si>
  <si>
    <t>New Mexico</t>
  </si>
  <si>
    <t>Ohio</t>
  </si>
  <si>
    <t>Utah</t>
  </si>
  <si>
    <t>Tennessee</t>
  </si>
  <si>
    <t>Mississippi</t>
  </si>
  <si>
    <t>Kansas</t>
  </si>
  <si>
    <t>Louisiana</t>
  </si>
  <si>
    <t>West Virginia</t>
  </si>
  <si>
    <t>Alabama</t>
  </si>
  <si>
    <t>Florida</t>
  </si>
  <si>
    <t>Kentucky</t>
  </si>
  <si>
    <t>Arkansas</t>
  </si>
  <si>
    <t>https://www.ziprecruiter.com/Salaries/What-Is-the-Average-Government-Salary-by-State</t>
  </si>
  <si>
    <t>Average</t>
  </si>
  <si>
    <t>Total US State Employees</t>
  </si>
  <si>
    <t>ZIP Avg</t>
  </si>
  <si>
    <t>Total Outlay</t>
  </si>
  <si>
    <t>https://www.ziprecruiter.com/Salaries/Federal-Employee-Salary#TableView</t>
  </si>
  <si>
    <t>https://www.opm.gov/policy-data-oversight/pay-leave/salaries-wages/salary-tables/pdf/2023/GS.pdf</t>
  </si>
  <si>
    <t>Avg = GS-12, Step 1</t>
  </si>
  <si>
    <t>Total Federal Employees w/o Military</t>
  </si>
  <si>
    <t>State Employees</t>
  </si>
  <si>
    <t>Federal Employees</t>
  </si>
  <si>
    <t>Total Employees</t>
  </si>
  <si>
    <t>Govt Employees</t>
  </si>
  <si>
    <t>Totals</t>
  </si>
  <si>
    <t>Private Employees</t>
  </si>
  <si>
    <t>https://www.ziprecruiter.com/Salaries/Private-Sector-Salary</t>
  </si>
  <si>
    <t>Total Private Sector Pay</t>
  </si>
  <si>
    <t>https://smartasset.com/taxes/paycheck-calculator#yUEs6kXAV9</t>
  </si>
  <si>
    <t>3.83 T</t>
  </si>
  <si>
    <t>Tax</t>
  </si>
  <si>
    <t>https://www.oftwominds.com/blognov23/wealth-taxes11-23.html</t>
  </si>
  <si>
    <t>Maximum Tax Receipts</t>
  </si>
  <si>
    <t>Realistic Tax Receipts</t>
  </si>
  <si>
    <t>Tax Receipts 2024 Projected</t>
  </si>
  <si>
    <t>https://home.treasury.gov/news/press-releases/jy1829</t>
  </si>
  <si>
    <t>Confirms the math</t>
  </si>
  <si>
    <t>https://home.treasury.gov/system/files/136/Outlays-by-Agency-2023.pdf</t>
  </si>
  <si>
    <t>https://home.treasury.gov/system/files/136/Receipts-by-Source-2023.pdf</t>
  </si>
  <si>
    <t>https://www.cbo.gov/publication/58946</t>
  </si>
  <si>
    <t>Other Source (CBO)</t>
  </si>
  <si>
    <t>Govt Workers % of Tax Receipts</t>
  </si>
  <si>
    <t>Treasury 2023: $3.79T</t>
  </si>
  <si>
    <t>Part-time Pay Rate</t>
  </si>
  <si>
    <t>Part-time Average Make</t>
  </si>
  <si>
    <t>Assume: (25hrs*48 wks)*1.5 jobs</t>
  </si>
  <si>
    <t>Part-Time Pay</t>
  </si>
  <si>
    <t>Full Time Pay</t>
  </si>
  <si>
    <t>Part-Time Tax</t>
  </si>
  <si>
    <t>Full Time Tax</t>
  </si>
  <si>
    <t>Part Time Tax Rate</t>
  </si>
  <si>
    <t>Full Time Tax Rate</t>
  </si>
  <si>
    <t>CBO Projects 4.1 T in 2024</t>
  </si>
  <si>
    <t>Total Workers</t>
  </si>
  <si>
    <t>Ind Tax</t>
  </si>
  <si>
    <t>Pay Tax</t>
  </si>
  <si>
    <t>% of Tax Rev</t>
  </si>
  <si>
    <t>Part-Time Workers</t>
  </si>
  <si>
    <t>Private Sector</t>
  </si>
  <si>
    <t>Total Projected Outlays</t>
  </si>
  <si>
    <t>Govt Employee Costs Matrix</t>
  </si>
  <si>
    <t>Pay Receipts to Employees</t>
  </si>
  <si>
    <t>Gross Tax Rev (30.13%)</t>
  </si>
  <si>
    <t>Gross Tax Rev (22.5-30.13%)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</si>
</sst>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_);_(&quot;$&quot;* \(#,##0\);_(&quot;$&quot;* &quot;-&quot;??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F3639"/>
      <name val="Arial"/>
      <family val="2"/>
    </font>
    <font>
      <sz val="11"/>
      <color rgb="FF2F3639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6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EAEC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3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6" fontId="4" fillId="2" borderId="1" xfId="0" applyNumberFormat="1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0" fontId="5" fillId="0" borderId="0" xfId="4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2" applyNumberFormat="1" applyFont="1" applyAlignment="1">
      <alignment horizontal="center"/>
    </xf>
    <xf numFmtId="37" fontId="6" fillId="4" borderId="0" xfId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165" fontId="6" fillId="4" borderId="0" xfId="0" applyNumberFormat="1" applyFont="1" applyFill="1"/>
    <xf numFmtId="165" fontId="6" fillId="0" borderId="0" xfId="2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6" fontId="6" fillId="5" borderId="0" xfId="0" applyNumberFormat="1" applyFont="1" applyFill="1"/>
    <xf numFmtId="0" fontId="6" fillId="6" borderId="0" xfId="0" applyFont="1" applyFill="1"/>
    <xf numFmtId="0" fontId="13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5" fontId="6" fillId="4" borderId="0" xfId="2" applyNumberFormat="1" applyFont="1" applyFill="1"/>
    <xf numFmtId="5" fontId="6" fillId="4" borderId="0" xfId="2" applyNumberFormat="1" applyFont="1" applyFill="1" applyAlignment="1">
      <alignment horizontal="center"/>
    </xf>
    <xf numFmtId="5" fontId="11" fillId="5" borderId="0" xfId="2" applyNumberFormat="1" applyFont="1" applyFill="1" applyAlignment="1">
      <alignment horizontal="center"/>
    </xf>
    <xf numFmtId="165" fontId="6" fillId="4" borderId="0" xfId="2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0" fillId="4" borderId="0" xfId="0" applyFill="1"/>
    <xf numFmtId="0" fontId="13" fillId="4" borderId="0" xfId="0" applyFont="1" applyFill="1"/>
    <xf numFmtId="0" fontId="13" fillId="5" borderId="0" xfId="0" applyFont="1" applyFill="1"/>
    <xf numFmtId="0" fontId="0" fillId="5" borderId="0" xfId="0" applyFill="1"/>
    <xf numFmtId="0" fontId="10" fillId="8" borderId="0" xfId="0" applyFont="1" applyFill="1"/>
    <xf numFmtId="5" fontId="6" fillId="8" borderId="0" xfId="0" applyNumberFormat="1" applyFont="1" applyFill="1" applyAlignment="1">
      <alignment horizontal="center"/>
    </xf>
    <xf numFmtId="0" fontId="13" fillId="8" borderId="0" xfId="0" applyFont="1" applyFill="1"/>
    <xf numFmtId="10" fontId="13" fillId="5" borderId="0" xfId="0" applyNumberFormat="1" applyFont="1" applyFill="1" applyAlignment="1">
      <alignment horizontal="center"/>
    </xf>
    <xf numFmtId="0" fontId="2" fillId="0" borderId="0" xfId="0" applyFont="1" applyAlignment="1">
      <alignment vertical="center"/>
    </xf>
    <xf numFmtId="10" fontId="13" fillId="5" borderId="0" xfId="0" applyNumberFormat="1" applyFont="1" applyFill="1" applyAlignment="1">
      <alignment horizontal="center" vertical="center"/>
    </xf>
    <xf numFmtId="5" fontId="13" fillId="5" borderId="0" xfId="0" applyNumberFormat="1" applyFont="1" applyFill="1" applyAlignment="1">
      <alignment horizontal="center"/>
    </xf>
    <xf numFmtId="7" fontId="6" fillId="4" borderId="0" xfId="2" applyNumberFormat="1" applyFont="1" applyFill="1" applyAlignment="1">
      <alignment horizontal="center"/>
    </xf>
    <xf numFmtId="0" fontId="0" fillId="0" borderId="7" xfId="0" applyBorder="1"/>
    <xf numFmtId="0" fontId="0" fillId="0" borderId="6" xfId="0" applyBorder="1" applyAlignment="1">
      <alignment vertical="center"/>
    </xf>
    <xf numFmtId="10" fontId="13" fillId="0" borderId="7" xfId="3" applyNumberFormat="1" applyFont="1" applyBorder="1" applyAlignment="1">
      <alignment horizontal="center" vertical="center"/>
    </xf>
    <xf numFmtId="10" fontId="13" fillId="5" borderId="7" xfId="3" applyNumberFormat="1" applyFont="1" applyFill="1" applyBorder="1" applyAlignment="1">
      <alignment horizontal="center" vertical="center"/>
    </xf>
    <xf numFmtId="10" fontId="13" fillId="7" borderId="8" xfId="0" applyNumberFormat="1" applyFont="1" applyFill="1" applyBorder="1" applyAlignment="1">
      <alignment horizontal="center" vertical="center"/>
    </xf>
    <xf numFmtId="10" fontId="14" fillId="4" borderId="9" xfId="3" applyNumberFormat="1" applyFont="1" applyFill="1" applyBorder="1" applyAlignment="1">
      <alignment horizontal="center"/>
    </xf>
    <xf numFmtId="10" fontId="14" fillId="4" borderId="11" xfId="3" applyNumberFormat="1" applyFont="1" applyFill="1" applyBorder="1" applyAlignment="1">
      <alignment horizontal="center"/>
    </xf>
    <xf numFmtId="0" fontId="10" fillId="0" borderId="9" xfId="0" applyFont="1" applyBorder="1"/>
    <xf numFmtId="0" fontId="1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10" fillId="0" borderId="12" xfId="0" applyFont="1" applyBorder="1"/>
    <xf numFmtId="0" fontId="0" fillId="0" borderId="13" xfId="0" applyBorder="1"/>
    <xf numFmtId="0" fontId="10" fillId="0" borderId="14" xfId="0" applyFont="1" applyBorder="1"/>
    <xf numFmtId="0" fontId="10" fillId="0" borderId="15" xfId="0" applyFont="1" applyBorder="1" applyAlignment="1">
      <alignment horizontal="center"/>
    </xf>
    <xf numFmtId="0" fontId="12" fillId="0" borderId="12" xfId="0" applyFont="1" applyBorder="1"/>
    <xf numFmtId="0" fontId="12" fillId="0" borderId="0" xfId="0" applyFont="1" applyAlignment="1">
      <alignment horizontal="center"/>
    </xf>
    <xf numFmtId="37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5" fontId="13" fillId="0" borderId="0" xfId="2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37" fontId="10" fillId="0" borderId="0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/>
    </xf>
    <xf numFmtId="37" fontId="16" fillId="4" borderId="10" xfId="0" applyNumberFormat="1" applyFont="1" applyFill="1" applyBorder="1" applyAlignment="1">
      <alignment horizontal="center"/>
    </xf>
    <xf numFmtId="0" fontId="12" fillId="0" borderId="9" xfId="0" applyFont="1" applyBorder="1"/>
    <xf numFmtId="0" fontId="12" fillId="0" borderId="11" xfId="0" applyFont="1" applyBorder="1" applyAlignment="1">
      <alignment horizontal="center"/>
    </xf>
    <xf numFmtId="10" fontId="15" fillId="5" borderId="11" xfId="0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37" fontId="10" fillId="0" borderId="15" xfId="0" applyNumberFormat="1" applyFont="1" applyBorder="1" applyAlignment="1">
      <alignment horizontal="center"/>
    </xf>
    <xf numFmtId="5" fontId="10" fillId="0" borderId="15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0" fontId="13" fillId="0" borderId="8" xfId="3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2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0" fillId="9" borderId="12" xfId="0" applyFont="1" applyFill="1" applyBorder="1"/>
    <xf numFmtId="0" fontId="10" fillId="9" borderId="0" xfId="0" applyFont="1" applyFill="1" applyAlignment="1">
      <alignment horizontal="center"/>
    </xf>
    <xf numFmtId="0" fontId="0" fillId="9" borderId="0" xfId="0" applyFill="1"/>
    <xf numFmtId="10" fontId="13" fillId="9" borderId="7" xfId="3" applyNumberFormat="1" applyFont="1" applyFill="1" applyBorder="1" applyAlignment="1">
      <alignment horizontal="center" vertical="center"/>
    </xf>
    <xf numFmtId="10" fontId="15" fillId="7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 wrapText="1"/>
    </xf>
    <xf numFmtId="0" fontId="20" fillId="0" borderId="13" xfId="4" applyFont="1" applyBorder="1" applyAlignment="1">
      <alignment horizontal="center" vertical="center" wrapText="1"/>
    </xf>
    <xf numFmtId="0" fontId="20" fillId="0" borderId="15" xfId="4" applyFont="1" applyBorder="1" applyAlignment="1">
      <alignment horizontal="center" vertical="center" wrapText="1"/>
    </xf>
    <xf numFmtId="0" fontId="20" fillId="0" borderId="16" xfId="4" applyFont="1" applyBorder="1" applyAlignment="1">
      <alignment horizontal="center" vertical="center" wrapText="1"/>
    </xf>
    <xf numFmtId="0" fontId="20" fillId="0" borderId="11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95260</xdr:rowOff>
    </xdr:from>
    <xdr:to>
      <xdr:col>7</xdr:col>
      <xdr:colOff>171450</xdr:colOff>
      <xdr:row>21</xdr:row>
      <xdr:rowOff>18540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FE0DAB-C585-63C7-1E04-C3376C8EC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60"/>
          <a:ext cx="6067425" cy="354278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22</xdr:row>
      <xdr:rowOff>28576</xdr:rowOff>
    </xdr:from>
    <xdr:to>
      <xdr:col>9</xdr:col>
      <xdr:colOff>123825</xdr:colOff>
      <xdr:row>42</xdr:row>
      <xdr:rowOff>141220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7100C9-6092-38AB-7AAC-6189A92D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4219576"/>
          <a:ext cx="8458200" cy="3922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4</xdr:col>
      <xdr:colOff>247650</xdr:colOff>
      <xdr:row>26</xdr:row>
      <xdr:rowOff>113177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EC160F-2D05-3D97-88E9-165F5E251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6391275" cy="4494677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32</xdr:row>
      <xdr:rowOff>76201</xdr:rowOff>
    </xdr:from>
    <xdr:to>
      <xdr:col>7</xdr:col>
      <xdr:colOff>1476375</xdr:colOff>
      <xdr:row>55</xdr:row>
      <xdr:rowOff>45183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ADFB94-7DB5-C7D3-1E76-9ECDFE6FB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6667501"/>
          <a:ext cx="5591175" cy="4350482"/>
        </a:xfrm>
        <a:prstGeom prst="rect">
          <a:avLst/>
        </a:prstGeom>
      </xdr:spPr>
    </xdr:pic>
    <xdr:clientData/>
  </xdr:twoCellAnchor>
  <xdr:twoCellAnchor>
    <xdr:from>
      <xdr:col>2</xdr:col>
      <xdr:colOff>1114426</xdr:colOff>
      <xdr:row>28</xdr:row>
      <xdr:rowOff>123825</xdr:rowOff>
    </xdr:from>
    <xdr:to>
      <xdr:col>4</xdr:col>
      <xdr:colOff>581026</xdr:colOff>
      <xdr:row>44</xdr:row>
      <xdr:rowOff>76200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993E4931-E8FC-EC73-C0D6-E4B8BC658A2A}"/>
            </a:ext>
          </a:extLst>
        </xdr:cNvPr>
        <xdr:cNvCxnSpPr/>
      </xdr:nvCxnSpPr>
      <xdr:spPr>
        <a:xfrm rot="16200000" flipV="1">
          <a:off x="4038601" y="6267450"/>
          <a:ext cx="3419475" cy="1952625"/>
        </a:xfrm>
        <a:prstGeom prst="bentConnector3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44</xdr:row>
      <xdr:rowOff>57150</xdr:rowOff>
    </xdr:from>
    <xdr:to>
      <xdr:col>5</xdr:col>
      <xdr:colOff>304800</xdr:colOff>
      <xdr:row>45</xdr:row>
      <xdr:rowOff>142875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1B66793-D40B-6E04-A13B-0FCE2151CB8B}"/>
            </a:ext>
          </a:extLst>
        </xdr:cNvPr>
        <xdr:cNvSpPr/>
      </xdr:nvSpPr>
      <xdr:spPr>
        <a:xfrm>
          <a:off x="6381750" y="8934450"/>
          <a:ext cx="676275" cy="2762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200025</xdr:colOff>
      <xdr:row>53</xdr:row>
      <xdr:rowOff>142875</xdr:rowOff>
    </xdr:from>
    <xdr:to>
      <xdr:col>5</xdr:col>
      <xdr:colOff>266700</xdr:colOff>
      <xdr:row>55</xdr:row>
      <xdr:rowOff>38100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F9EF15C-0A76-46D2-BC21-B7F693FC3B70}"/>
            </a:ext>
          </a:extLst>
        </xdr:cNvPr>
        <xdr:cNvSpPr/>
      </xdr:nvSpPr>
      <xdr:spPr>
        <a:xfrm>
          <a:off x="6343650" y="10734675"/>
          <a:ext cx="676275" cy="2762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457200</xdr:colOff>
      <xdr:row>44</xdr:row>
      <xdr:rowOff>28575</xdr:rowOff>
    </xdr:from>
    <xdr:to>
      <xdr:col>4</xdr:col>
      <xdr:colOff>200025</xdr:colOff>
      <xdr:row>45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F08847C-F968-4B07-9FC2-C08197121242}"/>
            </a:ext>
          </a:extLst>
        </xdr:cNvPr>
        <xdr:cNvSpPr/>
      </xdr:nvSpPr>
      <xdr:spPr>
        <a:xfrm>
          <a:off x="5286375" y="8905875"/>
          <a:ext cx="1057275" cy="333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Part Time</a:t>
          </a:r>
        </a:p>
      </xdr:txBody>
    </xdr:sp>
    <xdr:clientData/>
  </xdr:twoCellAnchor>
  <xdr:twoCellAnchor>
    <xdr:from>
      <xdr:col>3</xdr:col>
      <xdr:colOff>476250</xdr:colOff>
      <xdr:row>53</xdr:row>
      <xdr:rowOff>104775</xdr:rowOff>
    </xdr:from>
    <xdr:to>
      <xdr:col>4</xdr:col>
      <xdr:colOff>123825</xdr:colOff>
      <xdr:row>55</xdr:row>
      <xdr:rowOff>57150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33769D7-13F1-49A1-A143-BBCF7CCC4FD8}"/>
            </a:ext>
          </a:extLst>
        </xdr:cNvPr>
        <xdr:cNvSpPr/>
      </xdr:nvSpPr>
      <xdr:spPr>
        <a:xfrm>
          <a:off x="5305425" y="10696575"/>
          <a:ext cx="962025" cy="333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Full Time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19049</xdr:rowOff>
    </xdr:from>
    <xdr:to>
      <xdr:col>12</xdr:col>
      <xdr:colOff>85725</xdr:colOff>
      <xdr:row>28</xdr:row>
      <xdr:rowOff>17421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8E7223-8AE1-88CC-0D15-61EFD600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9049"/>
          <a:ext cx="6153150" cy="5437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34</xdr:row>
      <xdr:rowOff>28575</xdr:rowOff>
    </xdr:from>
    <xdr:to>
      <xdr:col>16</xdr:col>
      <xdr:colOff>75044</xdr:colOff>
      <xdr:row>60</xdr:row>
      <xdr:rowOff>189861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73C2C7-F505-CC70-6F22-BD75C918F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6610350"/>
          <a:ext cx="9247619" cy="51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8</xdr:row>
      <xdr:rowOff>142875</xdr:rowOff>
    </xdr:from>
    <xdr:to>
      <xdr:col>25</xdr:col>
      <xdr:colOff>418134</xdr:colOff>
      <xdr:row>34</xdr:row>
      <xdr:rowOff>27970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26D432-C8BB-2F5E-8C73-CD44BB83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15300" y="1771650"/>
          <a:ext cx="7723809" cy="48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1933576</xdr:colOff>
      <xdr:row>9</xdr:row>
      <xdr:rowOff>158749</xdr:rowOff>
    </xdr:from>
    <xdr:to>
      <xdr:col>4</xdr:col>
      <xdr:colOff>275166</xdr:colOff>
      <xdr:row>12</xdr:row>
      <xdr:rowOff>38098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CB15A074-3751-53E3-BFE9-9C4E86613A70}"/>
            </a:ext>
          </a:extLst>
        </xdr:cNvPr>
        <xdr:cNvCxnSpPr/>
      </xdr:nvCxnSpPr>
      <xdr:spPr>
        <a:xfrm rot="10800000" flipV="1">
          <a:off x="8167159" y="2571749"/>
          <a:ext cx="860424" cy="704849"/>
        </a:xfrm>
        <a:prstGeom prst="bentConnector3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371475</xdr:colOff>
      <xdr:row>16</xdr:row>
      <xdr:rowOff>238125</xdr:rowOff>
    </xdr:from>
    <xdr:to>
      <xdr:col>6</xdr:col>
      <xdr:colOff>381000</xdr:colOff>
      <xdr:row>36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4D8A94-EA56-9E98-9D71-2987A0C7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324350"/>
          <a:ext cx="12773025" cy="409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iprecruiter.com/Salaries/What-Is-the-Average-Government-Salary-by-St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opm.gov/policy-data-oversight/pay-leave/salaries-wages/salary-tables/pdf/2023/GS.pdf" TargetMode="External"/><Relationship Id="rId1" Type="http://schemas.openxmlformats.org/officeDocument/2006/relationships/hyperlink" Target="https://www.ziprecruiter.com/Salaries/Federal-Employee-Salar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smartasset.com/taxes/paycheck-calculator" TargetMode="External"/><Relationship Id="rId1" Type="http://schemas.openxmlformats.org/officeDocument/2006/relationships/hyperlink" Target="https://www.ziprecruiter.com/Salaries/Private-Sector-Salar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home.treasury.gov/system/files/136/Outlays-by-Agency-2023.pdf" TargetMode="External"/><Relationship Id="rId2" Type="http://schemas.openxmlformats.org/officeDocument/2006/relationships/hyperlink" Target="https://home.treasury.gov/news/press-releases/jy1829" TargetMode="External"/><Relationship Id="rId1" Type="http://schemas.openxmlformats.org/officeDocument/2006/relationships/hyperlink" Target="https://www.oftwominds.com/blognov23/wealth-taxes11-23.html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cbo.gov/publication/58946" TargetMode="External"/><Relationship Id="rId4" Type="http://schemas.openxmlformats.org/officeDocument/2006/relationships/hyperlink" Target="https://home.treasury.gov/system/files/136/Receipts-by-Source-2023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home.treasury.gov/system/files/136/Receipts-by-Source-2023.pdf" TargetMode="External"/><Relationship Id="rId1" Type="http://schemas.openxmlformats.org/officeDocument/2006/relationships/hyperlink" Target="https://www.cbo.gov/publication/58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E39C-6024-4D48-BF05-006F58617FFC}">
  <dimension ref="A2:G57"/>
  <sheetViews>
    <sheetView topLeftCell="A4" workbookViewId="0">
      <selection activeCell="H62" sqref="H62"/>
    </sheetView>
  </sheetViews>
  <sheetFormatPr defaultRowHeight="18" customHeight="1" x14ac:dyDescent="0.25"/>
  <cols>
    <col min="2" max="2" width="21.5703125" customWidth="1"/>
    <col min="3" max="3" width="19.5703125" customWidth="1"/>
    <col min="4" max="4" width="29.42578125" bestFit="1" customWidth="1"/>
    <col min="5" max="5" width="13.7109375" customWidth="1"/>
    <col min="6" max="6" width="16.140625" customWidth="1"/>
    <col min="7" max="7" width="15.5703125" customWidth="1"/>
  </cols>
  <sheetData>
    <row r="2" spans="1:6" ht="18" customHeight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18" customHeight="1" thickBot="1" x14ac:dyDescent="0.3">
      <c r="A3">
        <v>1</v>
      </c>
      <c r="B3" s="3" t="s">
        <v>5</v>
      </c>
      <c r="C3" s="4">
        <v>110956</v>
      </c>
      <c r="D3" s="4">
        <v>9246</v>
      </c>
      <c r="E3" s="4">
        <v>2133</v>
      </c>
      <c r="F3" s="5">
        <v>53.34</v>
      </c>
    </row>
    <row r="4" spans="1:6" ht="18" customHeight="1" thickBot="1" x14ac:dyDescent="0.3">
      <c r="A4">
        <v>2</v>
      </c>
      <c r="B4" s="3" t="s">
        <v>6</v>
      </c>
      <c r="C4" s="4">
        <v>106366</v>
      </c>
      <c r="D4" s="4">
        <v>8863</v>
      </c>
      <c r="E4" s="4">
        <v>2045</v>
      </c>
      <c r="F4" s="5">
        <v>51.14</v>
      </c>
    </row>
    <row r="5" spans="1:6" ht="18" customHeight="1" thickBot="1" x14ac:dyDescent="0.3">
      <c r="A5">
        <v>3</v>
      </c>
      <c r="B5" s="3" t="s">
        <v>7</v>
      </c>
      <c r="C5" s="4">
        <v>102642</v>
      </c>
      <c r="D5" s="4">
        <v>8553</v>
      </c>
      <c r="E5" s="4">
        <v>1973</v>
      </c>
      <c r="F5" s="5">
        <v>49.35</v>
      </c>
    </row>
    <row r="6" spans="1:6" ht="18" customHeight="1" thickBot="1" x14ac:dyDescent="0.3">
      <c r="A6">
        <v>4</v>
      </c>
      <c r="B6" s="3" t="s">
        <v>8</v>
      </c>
      <c r="C6" s="4">
        <v>102413</v>
      </c>
      <c r="D6" s="4">
        <v>8534</v>
      </c>
      <c r="E6" s="4">
        <v>1969</v>
      </c>
      <c r="F6" s="5">
        <v>49.24</v>
      </c>
    </row>
    <row r="7" spans="1:6" ht="18" customHeight="1" thickBot="1" x14ac:dyDescent="0.3">
      <c r="A7">
        <v>5</v>
      </c>
      <c r="B7" s="3" t="s">
        <v>9</v>
      </c>
      <c r="C7" s="4">
        <v>102330</v>
      </c>
      <c r="D7" s="4">
        <v>8527</v>
      </c>
      <c r="E7" s="4">
        <v>1967</v>
      </c>
      <c r="F7" s="5">
        <v>49.2</v>
      </c>
    </row>
    <row r="8" spans="1:6" ht="18" customHeight="1" thickBot="1" x14ac:dyDescent="0.3">
      <c r="A8">
        <v>6</v>
      </c>
      <c r="B8" s="3" t="s">
        <v>10</v>
      </c>
      <c r="C8" s="4">
        <v>102298</v>
      </c>
      <c r="D8" s="4">
        <v>8524</v>
      </c>
      <c r="E8" s="4">
        <v>1967</v>
      </c>
      <c r="F8" s="5">
        <v>49.18</v>
      </c>
    </row>
    <row r="9" spans="1:6" ht="18" customHeight="1" thickBot="1" x14ac:dyDescent="0.3">
      <c r="A9">
        <v>7</v>
      </c>
      <c r="B9" s="3" t="s">
        <v>11</v>
      </c>
      <c r="C9" s="4">
        <v>101285</v>
      </c>
      <c r="D9" s="4">
        <v>8440</v>
      </c>
      <c r="E9" s="4">
        <v>1947</v>
      </c>
      <c r="F9" s="5">
        <v>48.7</v>
      </c>
    </row>
    <row r="10" spans="1:6" ht="18" customHeight="1" thickBot="1" x14ac:dyDescent="0.3">
      <c r="A10">
        <v>8</v>
      </c>
      <c r="B10" s="3" t="s">
        <v>12</v>
      </c>
      <c r="C10" s="4">
        <v>98155</v>
      </c>
      <c r="D10" s="4">
        <v>8179</v>
      </c>
      <c r="E10" s="4">
        <v>1887</v>
      </c>
      <c r="F10" s="5">
        <v>47.19</v>
      </c>
    </row>
    <row r="11" spans="1:6" ht="18" customHeight="1" thickBot="1" x14ac:dyDescent="0.3">
      <c r="A11">
        <v>9</v>
      </c>
      <c r="B11" s="3" t="s">
        <v>13</v>
      </c>
      <c r="C11" s="4">
        <v>98148</v>
      </c>
      <c r="D11" s="4">
        <v>8179</v>
      </c>
      <c r="E11" s="4">
        <v>1887</v>
      </c>
      <c r="F11" s="5">
        <v>47.19</v>
      </c>
    </row>
    <row r="12" spans="1:6" ht="18" customHeight="1" thickBot="1" x14ac:dyDescent="0.3">
      <c r="A12">
        <v>10</v>
      </c>
      <c r="B12" s="3" t="s">
        <v>14</v>
      </c>
      <c r="C12" s="4">
        <v>97734</v>
      </c>
      <c r="D12" s="4">
        <v>8144</v>
      </c>
      <c r="E12" s="4">
        <v>1879</v>
      </c>
      <c r="F12" s="5">
        <v>46.99</v>
      </c>
    </row>
    <row r="13" spans="1:6" ht="18" customHeight="1" thickBot="1" x14ac:dyDescent="0.3">
      <c r="A13">
        <v>11</v>
      </c>
      <c r="B13" s="3" t="s">
        <v>15</v>
      </c>
      <c r="C13" s="4">
        <v>97674</v>
      </c>
      <c r="D13" s="4">
        <v>8139</v>
      </c>
      <c r="E13" s="4">
        <v>1878</v>
      </c>
      <c r="F13" s="5">
        <v>46.96</v>
      </c>
    </row>
    <row r="14" spans="1:6" ht="18" customHeight="1" thickBot="1" x14ac:dyDescent="0.3">
      <c r="A14">
        <v>12</v>
      </c>
      <c r="B14" s="3" t="s">
        <v>16</v>
      </c>
      <c r="C14" s="4">
        <v>97223</v>
      </c>
      <c r="D14" s="4">
        <v>8101</v>
      </c>
      <c r="E14" s="4">
        <v>1869</v>
      </c>
      <c r="F14" s="5">
        <v>46.74</v>
      </c>
    </row>
    <row r="15" spans="1:6" ht="18" customHeight="1" thickBot="1" x14ac:dyDescent="0.3">
      <c r="A15">
        <v>13</v>
      </c>
      <c r="B15" s="3" t="s">
        <v>17</v>
      </c>
      <c r="C15" s="4">
        <v>96469</v>
      </c>
      <c r="D15" s="4">
        <v>8039</v>
      </c>
      <c r="E15" s="4">
        <v>1855</v>
      </c>
      <c r="F15" s="5">
        <v>46.38</v>
      </c>
    </row>
    <row r="16" spans="1:6" ht="18" customHeight="1" thickBot="1" x14ac:dyDescent="0.3">
      <c r="A16">
        <v>14</v>
      </c>
      <c r="B16" s="3" t="s">
        <v>18</v>
      </c>
      <c r="C16" s="4">
        <v>95526</v>
      </c>
      <c r="D16" s="4">
        <v>7960</v>
      </c>
      <c r="E16" s="4">
        <v>1837</v>
      </c>
      <c r="F16" s="5">
        <v>45.93</v>
      </c>
    </row>
    <row r="17" spans="1:6" ht="18" customHeight="1" thickBot="1" x14ac:dyDescent="0.3">
      <c r="A17">
        <v>15</v>
      </c>
      <c r="B17" s="3" t="s">
        <v>19</v>
      </c>
      <c r="C17" s="4">
        <v>94998</v>
      </c>
      <c r="D17" s="4">
        <v>7916</v>
      </c>
      <c r="E17" s="4">
        <v>1826</v>
      </c>
      <c r="F17" s="5">
        <v>45.67</v>
      </c>
    </row>
    <row r="18" spans="1:6" ht="18" customHeight="1" thickBot="1" x14ac:dyDescent="0.3">
      <c r="A18">
        <v>16</v>
      </c>
      <c r="B18" s="3" t="s">
        <v>20</v>
      </c>
      <c r="C18" s="4">
        <v>94717</v>
      </c>
      <c r="D18" s="4">
        <v>7893</v>
      </c>
      <c r="E18" s="4">
        <v>1821</v>
      </c>
      <c r="F18" s="5">
        <v>45.54</v>
      </c>
    </row>
    <row r="19" spans="1:6" ht="18" customHeight="1" thickBot="1" x14ac:dyDescent="0.3">
      <c r="A19">
        <v>17</v>
      </c>
      <c r="B19" s="3" t="s">
        <v>21</v>
      </c>
      <c r="C19" s="4">
        <v>94583</v>
      </c>
      <c r="D19" s="4">
        <v>7881</v>
      </c>
      <c r="E19" s="4">
        <v>1818</v>
      </c>
      <c r="F19" s="5">
        <v>45.47</v>
      </c>
    </row>
    <row r="20" spans="1:6" ht="18" customHeight="1" thickBot="1" x14ac:dyDescent="0.3">
      <c r="A20">
        <v>18</v>
      </c>
      <c r="B20" s="3" t="s">
        <v>22</v>
      </c>
      <c r="C20" s="4">
        <v>93948</v>
      </c>
      <c r="D20" s="4">
        <v>7829</v>
      </c>
      <c r="E20" s="4">
        <v>1806</v>
      </c>
      <c r="F20" s="5">
        <v>45.17</v>
      </c>
    </row>
    <row r="21" spans="1:6" ht="18" customHeight="1" thickBot="1" x14ac:dyDescent="0.3">
      <c r="A21">
        <v>19</v>
      </c>
      <c r="B21" s="3" t="s">
        <v>23</v>
      </c>
      <c r="C21" s="4">
        <v>93325</v>
      </c>
      <c r="D21" s="4">
        <v>7777</v>
      </c>
      <c r="E21" s="4">
        <v>1794</v>
      </c>
      <c r="F21" s="5">
        <v>44.87</v>
      </c>
    </row>
    <row r="22" spans="1:6" ht="18" customHeight="1" thickBot="1" x14ac:dyDescent="0.3">
      <c r="A22">
        <v>20</v>
      </c>
      <c r="B22" s="3" t="s">
        <v>24</v>
      </c>
      <c r="C22" s="4">
        <v>92726</v>
      </c>
      <c r="D22" s="4">
        <v>7727</v>
      </c>
      <c r="E22" s="4">
        <v>1783</v>
      </c>
      <c r="F22" s="5">
        <v>44.58</v>
      </c>
    </row>
    <row r="23" spans="1:6" ht="18" customHeight="1" thickBot="1" x14ac:dyDescent="0.3">
      <c r="A23">
        <v>21</v>
      </c>
      <c r="B23" s="3" t="s">
        <v>25</v>
      </c>
      <c r="C23" s="4">
        <v>92380</v>
      </c>
      <c r="D23" s="4">
        <v>7698</v>
      </c>
      <c r="E23" s="4">
        <v>1776</v>
      </c>
      <c r="F23" s="5">
        <v>44.41</v>
      </c>
    </row>
    <row r="24" spans="1:6" ht="18" customHeight="1" thickBot="1" x14ac:dyDescent="0.3">
      <c r="A24">
        <v>22</v>
      </c>
      <c r="B24" s="3" t="s">
        <v>26</v>
      </c>
      <c r="C24" s="4">
        <v>92167</v>
      </c>
      <c r="D24" s="4">
        <v>7680</v>
      </c>
      <c r="E24" s="4">
        <v>1772</v>
      </c>
      <c r="F24" s="5">
        <v>44.31</v>
      </c>
    </row>
    <row r="25" spans="1:6" ht="18" customHeight="1" thickBot="1" x14ac:dyDescent="0.3">
      <c r="A25">
        <v>23</v>
      </c>
      <c r="B25" s="3" t="s">
        <v>27</v>
      </c>
      <c r="C25" s="4">
        <v>91424</v>
      </c>
      <c r="D25" s="4">
        <v>7618</v>
      </c>
      <c r="E25" s="4">
        <v>1758</v>
      </c>
      <c r="F25" s="5">
        <v>43.95</v>
      </c>
    </row>
    <row r="26" spans="1:6" ht="18" customHeight="1" thickBot="1" x14ac:dyDescent="0.3">
      <c r="A26">
        <v>24</v>
      </c>
      <c r="B26" s="3" t="s">
        <v>28</v>
      </c>
      <c r="C26" s="4">
        <v>90893</v>
      </c>
      <c r="D26" s="4">
        <v>7574</v>
      </c>
      <c r="E26" s="4">
        <v>1747</v>
      </c>
      <c r="F26" s="5">
        <v>43.7</v>
      </c>
    </row>
    <row r="27" spans="1:6" ht="18" customHeight="1" thickBot="1" x14ac:dyDescent="0.3">
      <c r="A27">
        <v>25</v>
      </c>
      <c r="B27" s="3" t="s">
        <v>29</v>
      </c>
      <c r="C27" s="4">
        <v>90221</v>
      </c>
      <c r="D27" s="4">
        <v>7518</v>
      </c>
      <c r="E27" s="4">
        <v>1735</v>
      </c>
      <c r="F27" s="5">
        <v>43.38</v>
      </c>
    </row>
    <row r="28" spans="1:6" ht="18" customHeight="1" thickBot="1" x14ac:dyDescent="0.3">
      <c r="A28">
        <v>26</v>
      </c>
      <c r="B28" s="3" t="s">
        <v>30</v>
      </c>
      <c r="C28" s="4">
        <v>90193</v>
      </c>
      <c r="D28" s="4">
        <v>7516</v>
      </c>
      <c r="E28" s="4">
        <v>1734</v>
      </c>
      <c r="F28" s="5">
        <v>43.36</v>
      </c>
    </row>
    <row r="29" spans="1:6" ht="18" customHeight="1" thickBot="1" x14ac:dyDescent="0.3">
      <c r="A29">
        <v>27</v>
      </c>
      <c r="B29" s="3" t="s">
        <v>31</v>
      </c>
      <c r="C29" s="4">
        <v>89730</v>
      </c>
      <c r="D29" s="4">
        <v>7477</v>
      </c>
      <c r="E29" s="4">
        <v>1725</v>
      </c>
      <c r="F29" s="5">
        <v>43.14</v>
      </c>
    </row>
    <row r="30" spans="1:6" ht="18" customHeight="1" thickBot="1" x14ac:dyDescent="0.3">
      <c r="A30">
        <v>28</v>
      </c>
      <c r="B30" s="3" t="s">
        <v>32</v>
      </c>
      <c r="C30" s="4">
        <v>89663</v>
      </c>
      <c r="D30" s="4">
        <v>7471</v>
      </c>
      <c r="E30" s="4">
        <v>1724</v>
      </c>
      <c r="F30" s="5">
        <v>43.11</v>
      </c>
    </row>
    <row r="31" spans="1:6" ht="18" customHeight="1" thickBot="1" x14ac:dyDescent="0.3">
      <c r="A31">
        <v>29</v>
      </c>
      <c r="B31" s="3" t="s">
        <v>33</v>
      </c>
      <c r="C31" s="4">
        <v>89613</v>
      </c>
      <c r="D31" s="4">
        <v>7467</v>
      </c>
      <c r="E31" s="4">
        <v>1723</v>
      </c>
      <c r="F31" s="5">
        <v>43.08</v>
      </c>
    </row>
    <row r="32" spans="1:6" ht="18" customHeight="1" thickBot="1" x14ac:dyDescent="0.3">
      <c r="A32">
        <v>30</v>
      </c>
      <c r="B32" s="3" t="s">
        <v>34</v>
      </c>
      <c r="C32" s="4">
        <v>89595</v>
      </c>
      <c r="D32" s="4">
        <v>7466</v>
      </c>
      <c r="E32" s="4">
        <v>1722</v>
      </c>
      <c r="F32" s="5">
        <v>43.07</v>
      </c>
    </row>
    <row r="33" spans="1:6" ht="18" customHeight="1" thickBot="1" x14ac:dyDescent="0.3">
      <c r="A33">
        <v>31</v>
      </c>
      <c r="B33" s="3" t="s">
        <v>35</v>
      </c>
      <c r="C33" s="4">
        <v>89140</v>
      </c>
      <c r="D33" s="4">
        <v>7428</v>
      </c>
      <c r="E33" s="4">
        <v>1714</v>
      </c>
      <c r="F33" s="5">
        <v>42.86</v>
      </c>
    </row>
    <row r="34" spans="1:6" ht="18" customHeight="1" thickBot="1" x14ac:dyDescent="0.3">
      <c r="A34">
        <v>32</v>
      </c>
      <c r="B34" s="3" t="s">
        <v>36</v>
      </c>
      <c r="C34" s="4">
        <v>88990</v>
      </c>
      <c r="D34" s="4">
        <v>7415</v>
      </c>
      <c r="E34" s="4">
        <v>1711</v>
      </c>
      <c r="F34" s="5">
        <v>42.78</v>
      </c>
    </row>
    <row r="35" spans="1:6" ht="18" customHeight="1" thickBot="1" x14ac:dyDescent="0.3">
      <c r="A35">
        <v>33</v>
      </c>
      <c r="B35" s="3" t="s">
        <v>37</v>
      </c>
      <c r="C35" s="4">
        <v>88867</v>
      </c>
      <c r="D35" s="4">
        <v>7405</v>
      </c>
      <c r="E35" s="4">
        <v>1708</v>
      </c>
      <c r="F35" s="5">
        <v>42.72</v>
      </c>
    </row>
    <row r="36" spans="1:6" ht="18" customHeight="1" thickBot="1" x14ac:dyDescent="0.3">
      <c r="A36">
        <v>34</v>
      </c>
      <c r="B36" s="3" t="s">
        <v>38</v>
      </c>
      <c r="C36" s="4">
        <v>88717</v>
      </c>
      <c r="D36" s="4">
        <v>7393</v>
      </c>
      <c r="E36" s="4">
        <v>1706</v>
      </c>
      <c r="F36" s="5">
        <v>42.65</v>
      </c>
    </row>
    <row r="37" spans="1:6" ht="18" customHeight="1" thickBot="1" x14ac:dyDescent="0.3">
      <c r="A37">
        <v>35</v>
      </c>
      <c r="B37" s="3" t="s">
        <v>39</v>
      </c>
      <c r="C37" s="4">
        <v>88661</v>
      </c>
      <c r="D37" s="4">
        <v>7388</v>
      </c>
      <c r="E37" s="4">
        <v>1705</v>
      </c>
      <c r="F37" s="5">
        <v>42.63</v>
      </c>
    </row>
    <row r="38" spans="1:6" ht="18" customHeight="1" thickBot="1" x14ac:dyDescent="0.3">
      <c r="A38">
        <v>36</v>
      </c>
      <c r="B38" s="3" t="s">
        <v>40</v>
      </c>
      <c r="C38" s="4">
        <v>88449</v>
      </c>
      <c r="D38" s="4">
        <v>7370</v>
      </c>
      <c r="E38" s="4">
        <v>1700</v>
      </c>
      <c r="F38" s="5">
        <v>42.52</v>
      </c>
    </row>
    <row r="39" spans="1:6" ht="18" customHeight="1" thickBot="1" x14ac:dyDescent="0.3">
      <c r="A39">
        <v>37</v>
      </c>
      <c r="B39" s="3" t="s">
        <v>41</v>
      </c>
      <c r="C39" s="4">
        <v>87298</v>
      </c>
      <c r="D39" s="4">
        <v>7274</v>
      </c>
      <c r="E39" s="4">
        <v>1678</v>
      </c>
      <c r="F39" s="5">
        <v>41.97</v>
      </c>
    </row>
    <row r="40" spans="1:6" ht="18" customHeight="1" thickBot="1" x14ac:dyDescent="0.3">
      <c r="A40">
        <v>38</v>
      </c>
      <c r="B40" s="3" t="s">
        <v>42</v>
      </c>
      <c r="C40" s="4">
        <v>86529</v>
      </c>
      <c r="D40" s="4">
        <v>7210</v>
      </c>
      <c r="E40" s="4">
        <v>1664</v>
      </c>
      <c r="F40" s="5">
        <v>41.6</v>
      </c>
    </row>
    <row r="41" spans="1:6" ht="18" customHeight="1" thickBot="1" x14ac:dyDescent="0.3">
      <c r="A41">
        <v>39</v>
      </c>
      <c r="B41" s="3" t="s">
        <v>43</v>
      </c>
      <c r="C41" s="4">
        <v>85741</v>
      </c>
      <c r="D41" s="4">
        <v>7145</v>
      </c>
      <c r="E41" s="4">
        <v>1648</v>
      </c>
      <c r="F41" s="5">
        <v>41.22</v>
      </c>
    </row>
    <row r="42" spans="1:6" ht="18" customHeight="1" thickBot="1" x14ac:dyDescent="0.3">
      <c r="A42">
        <v>40</v>
      </c>
      <c r="B42" s="3" t="s">
        <v>44</v>
      </c>
      <c r="C42" s="4">
        <v>85616</v>
      </c>
      <c r="D42" s="4">
        <v>7134</v>
      </c>
      <c r="E42" s="4">
        <v>1646</v>
      </c>
      <c r="F42" s="5">
        <v>41.16</v>
      </c>
    </row>
    <row r="43" spans="1:6" ht="18" customHeight="1" thickBot="1" x14ac:dyDescent="0.3">
      <c r="A43">
        <v>41</v>
      </c>
      <c r="B43" s="3" t="s">
        <v>45</v>
      </c>
      <c r="C43" s="4">
        <v>83930</v>
      </c>
      <c r="D43" s="4">
        <v>6994</v>
      </c>
      <c r="E43" s="4">
        <v>1614</v>
      </c>
      <c r="F43" s="5">
        <v>40.35</v>
      </c>
    </row>
    <row r="44" spans="1:6" ht="18" customHeight="1" thickBot="1" x14ac:dyDescent="0.3">
      <c r="A44">
        <v>42</v>
      </c>
      <c r="B44" s="3" t="s">
        <v>46</v>
      </c>
      <c r="C44" s="4">
        <v>83798</v>
      </c>
      <c r="D44" s="4">
        <v>6983</v>
      </c>
      <c r="E44" s="4">
        <v>1611</v>
      </c>
      <c r="F44" s="5">
        <v>40.29</v>
      </c>
    </row>
    <row r="45" spans="1:6" ht="18" customHeight="1" thickBot="1" x14ac:dyDescent="0.3">
      <c r="A45">
        <v>43</v>
      </c>
      <c r="B45" s="3" t="s">
        <v>47</v>
      </c>
      <c r="C45" s="4">
        <v>82696</v>
      </c>
      <c r="D45" s="4">
        <v>6891</v>
      </c>
      <c r="E45" s="4">
        <v>1590</v>
      </c>
      <c r="F45" s="5">
        <v>39.76</v>
      </c>
    </row>
    <row r="46" spans="1:6" ht="18" customHeight="1" thickBot="1" x14ac:dyDescent="0.3">
      <c r="A46">
        <v>44</v>
      </c>
      <c r="B46" s="3" t="s">
        <v>48</v>
      </c>
      <c r="C46" s="4">
        <v>79509</v>
      </c>
      <c r="D46" s="4">
        <v>6625</v>
      </c>
      <c r="E46" s="4">
        <v>1529</v>
      </c>
      <c r="F46" s="5">
        <v>38.229999999999997</v>
      </c>
    </row>
    <row r="47" spans="1:6" ht="18" customHeight="1" thickBot="1" x14ac:dyDescent="0.3">
      <c r="A47">
        <v>45</v>
      </c>
      <c r="B47" s="3" t="s">
        <v>49</v>
      </c>
      <c r="C47" s="4">
        <v>76849</v>
      </c>
      <c r="D47" s="4">
        <v>6404</v>
      </c>
      <c r="E47" s="4">
        <v>1477</v>
      </c>
      <c r="F47" s="5">
        <v>36.950000000000003</v>
      </c>
    </row>
    <row r="48" spans="1:6" ht="18" customHeight="1" thickBot="1" x14ac:dyDescent="0.3">
      <c r="A48">
        <v>46</v>
      </c>
      <c r="B48" s="3" t="s">
        <v>50</v>
      </c>
      <c r="C48" s="4">
        <v>76678</v>
      </c>
      <c r="D48" s="4">
        <v>6389</v>
      </c>
      <c r="E48" s="4">
        <v>1474</v>
      </c>
      <c r="F48" s="5">
        <v>36.86</v>
      </c>
    </row>
    <row r="49" spans="1:7" ht="18" customHeight="1" thickBot="1" x14ac:dyDescent="0.3">
      <c r="A49">
        <v>47</v>
      </c>
      <c r="B49" s="3" t="s">
        <v>51</v>
      </c>
      <c r="C49" s="4">
        <v>76219</v>
      </c>
      <c r="D49" s="4">
        <v>6351</v>
      </c>
      <c r="E49" s="4">
        <v>1465</v>
      </c>
      <c r="F49" s="5">
        <v>36.64</v>
      </c>
    </row>
    <row r="50" spans="1:7" ht="18" customHeight="1" thickBot="1" x14ac:dyDescent="0.3">
      <c r="A50">
        <v>48</v>
      </c>
      <c r="B50" s="3" t="s">
        <v>52</v>
      </c>
      <c r="C50" s="4">
        <v>76140</v>
      </c>
      <c r="D50" s="4">
        <v>6345</v>
      </c>
      <c r="E50" s="4">
        <v>1464</v>
      </c>
      <c r="F50" s="5">
        <v>36.61</v>
      </c>
    </row>
    <row r="51" spans="1:7" ht="18" customHeight="1" thickBot="1" x14ac:dyDescent="0.3">
      <c r="A51">
        <v>49</v>
      </c>
      <c r="B51" s="3" t="s">
        <v>53</v>
      </c>
      <c r="C51" s="4">
        <v>74548</v>
      </c>
      <c r="D51" s="4">
        <v>6212</v>
      </c>
      <c r="E51" s="4">
        <v>1433</v>
      </c>
      <c r="F51" s="5">
        <v>35.840000000000003</v>
      </c>
    </row>
    <row r="52" spans="1:7" ht="18" customHeight="1" x14ac:dyDescent="0.25">
      <c r="A52">
        <v>50</v>
      </c>
      <c r="B52" s="3" t="s">
        <v>54</v>
      </c>
      <c r="C52" s="4">
        <v>73397</v>
      </c>
      <c r="D52" s="4">
        <v>6116</v>
      </c>
      <c r="E52" s="4">
        <v>1411</v>
      </c>
      <c r="F52" s="5">
        <v>35.29</v>
      </c>
    </row>
    <row r="54" spans="1:7" ht="18" customHeight="1" x14ac:dyDescent="0.25">
      <c r="B54" s="6" t="s">
        <v>55</v>
      </c>
    </row>
    <row r="55" spans="1:7" ht="19.5" customHeight="1" x14ac:dyDescent="0.3">
      <c r="C55" s="12" t="s">
        <v>58</v>
      </c>
      <c r="D55" s="12" t="s">
        <v>57</v>
      </c>
      <c r="F55" s="7" t="s">
        <v>59</v>
      </c>
    </row>
    <row r="56" spans="1:7" ht="28.5" customHeight="1" x14ac:dyDescent="0.35">
      <c r="B56" s="9" t="s">
        <v>56</v>
      </c>
      <c r="C56" s="10">
        <v>98593</v>
      </c>
      <c r="D56" s="11">
        <v>19300000</v>
      </c>
      <c r="F56" s="87">
        <f>D56*C56</f>
        <v>1902844900000</v>
      </c>
      <c r="G56" s="87"/>
    </row>
    <row r="57" spans="1:7" ht="18" customHeight="1" x14ac:dyDescent="0.25">
      <c r="E57" s="7" t="s">
        <v>74</v>
      </c>
      <c r="F57" s="88">
        <f>F56*(1-0.6987)</f>
        <v>573327168370</v>
      </c>
      <c r="G57" s="88"/>
    </row>
  </sheetData>
  <mergeCells count="2">
    <mergeCell ref="F56:G56"/>
    <mergeCell ref="F57:G57"/>
  </mergeCells>
  <hyperlinks>
    <hyperlink ref="B54" r:id="rId1" xr:uid="{7C248743-0D72-4AD4-8B1B-A1AEA0AF795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4AC1-2875-4831-BBB3-71FB790FE22B}">
  <dimension ref="A2:M46"/>
  <sheetViews>
    <sheetView topLeftCell="A31" workbookViewId="0">
      <selection activeCell="D48" sqref="D48"/>
    </sheetView>
  </sheetViews>
  <sheetFormatPr defaultRowHeight="15" x14ac:dyDescent="0.25"/>
  <cols>
    <col min="2" max="2" width="16" customWidth="1"/>
    <col min="3" max="3" width="14.28515625" customWidth="1"/>
    <col min="4" max="4" width="21.7109375" bestFit="1" customWidth="1"/>
    <col min="8" max="8" width="28.7109375" bestFit="1" customWidth="1"/>
  </cols>
  <sheetData>
    <row r="2" spans="1:1" x14ac:dyDescent="0.25">
      <c r="A2" s="6" t="s">
        <v>60</v>
      </c>
    </row>
    <row r="22" spans="2:13" x14ac:dyDescent="0.25">
      <c r="B22" s="6" t="s">
        <v>61</v>
      </c>
      <c r="M22" s="13" t="s">
        <v>62</v>
      </c>
    </row>
    <row r="44" spans="2:8" ht="18.75" x14ac:dyDescent="0.25">
      <c r="C44" s="15" t="s">
        <v>58</v>
      </c>
      <c r="D44" s="15" t="s">
        <v>63</v>
      </c>
      <c r="H44" t="s">
        <v>59</v>
      </c>
    </row>
    <row r="45" spans="2:8" ht="23.25" x14ac:dyDescent="0.35">
      <c r="B45" s="14" t="s">
        <v>56</v>
      </c>
      <c r="C45" s="17">
        <v>71028</v>
      </c>
      <c r="D45" s="11">
        <v>2910000</v>
      </c>
      <c r="H45" s="16">
        <f>D45*C45</f>
        <v>206691480000</v>
      </c>
    </row>
    <row r="46" spans="2:8" ht="23.25" x14ac:dyDescent="0.35">
      <c r="G46" s="7" t="s">
        <v>74</v>
      </c>
      <c r="H46" s="20">
        <f>H45*(1-0.6987)</f>
        <v>62276142924</v>
      </c>
    </row>
  </sheetData>
  <hyperlinks>
    <hyperlink ref="A2" r:id="rId1" location="TableView" xr:uid="{87B3A707-E52B-4DC9-BDC3-72F891BB92AC}"/>
    <hyperlink ref="B22" r:id="rId2" xr:uid="{BBC1453F-44E5-4907-8D46-59459CBEF091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39FA-ED8B-48DE-98CD-EF16DBAE01C9}">
  <dimension ref="A3:H33"/>
  <sheetViews>
    <sheetView topLeftCell="A11" workbookViewId="0">
      <selection activeCell="J35" sqref="J35"/>
    </sheetView>
  </sheetViews>
  <sheetFormatPr defaultRowHeight="15" x14ac:dyDescent="0.25"/>
  <cols>
    <col min="1" max="1" width="23.28515625" customWidth="1"/>
    <col min="2" max="2" width="31.5703125" customWidth="1"/>
    <col min="3" max="3" width="17.5703125" bestFit="1" customWidth="1"/>
    <col min="4" max="4" width="19.7109375" bestFit="1" customWidth="1"/>
    <col min="8" max="8" width="45.28515625" customWidth="1"/>
  </cols>
  <sheetData>
    <row r="3" spans="1:1" x14ac:dyDescent="0.25">
      <c r="A3" s="6" t="s">
        <v>70</v>
      </c>
    </row>
    <row r="28" spans="1:8" ht="21" x14ac:dyDescent="0.35">
      <c r="C28" s="15" t="s">
        <v>58</v>
      </c>
      <c r="D28" s="23" t="s">
        <v>63</v>
      </c>
      <c r="H28" s="22" t="s">
        <v>71</v>
      </c>
    </row>
    <row r="29" spans="1:8" ht="23.25" x14ac:dyDescent="0.35">
      <c r="B29" s="14" t="s">
        <v>56</v>
      </c>
      <c r="C29" s="27">
        <v>106111</v>
      </c>
      <c r="D29" s="11">
        <v>111000000</v>
      </c>
      <c r="F29" s="30" t="s">
        <v>91</v>
      </c>
      <c r="G29" s="29"/>
      <c r="H29" s="25">
        <f>D29*C29</f>
        <v>11778321000000</v>
      </c>
    </row>
    <row r="30" spans="1:8" ht="23.25" x14ac:dyDescent="0.35">
      <c r="A30" s="8" t="s">
        <v>87</v>
      </c>
      <c r="C30" s="37" t="s">
        <v>95</v>
      </c>
      <c r="D30" s="38">
        <v>0.30130000000000001</v>
      </c>
      <c r="F30" s="31" t="s">
        <v>93</v>
      </c>
      <c r="G30" s="32"/>
      <c r="H30" s="26">
        <f>H29*(1-0.6987)</f>
        <v>3548808117300</v>
      </c>
    </row>
    <row r="31" spans="1:8" ht="23.25" x14ac:dyDescent="0.35">
      <c r="A31" s="40">
        <v>13.5</v>
      </c>
      <c r="B31" t="s">
        <v>88</v>
      </c>
      <c r="C31" s="24">
        <f>1.5*25*48*A31</f>
        <v>24300</v>
      </c>
      <c r="D31" s="11">
        <v>27000000</v>
      </c>
      <c r="F31" s="35" t="s">
        <v>90</v>
      </c>
      <c r="G31" s="33"/>
      <c r="H31" s="34">
        <f>D31*C31</f>
        <v>656100000000</v>
      </c>
    </row>
    <row r="32" spans="1:8" ht="23.25" x14ac:dyDescent="0.35">
      <c r="A32" s="28" t="s">
        <v>89</v>
      </c>
      <c r="C32" s="37" t="s">
        <v>94</v>
      </c>
      <c r="D32" s="36">
        <v>0.22500000000000001</v>
      </c>
      <c r="F32" s="31" t="s">
        <v>92</v>
      </c>
      <c r="G32" s="32"/>
      <c r="H32" s="39">
        <f>H31*(D32)</f>
        <v>147622500000</v>
      </c>
    </row>
    <row r="33" spans="1:1" x14ac:dyDescent="0.25">
      <c r="A33" s="6" t="s">
        <v>72</v>
      </c>
    </row>
  </sheetData>
  <hyperlinks>
    <hyperlink ref="A3" r:id="rId1" xr:uid="{F9E1A413-0944-4C42-83F9-765D59E4FD67}"/>
    <hyperlink ref="A33" r:id="rId2" location="yUEs6kXAV9" xr:uid="{8EA32EA5-5508-4811-8FA8-2055FEB84C6D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D5D5-6426-4EA7-98EF-7263BF25511B}">
  <dimension ref="B3:W64"/>
  <sheetViews>
    <sheetView topLeftCell="A13" zoomScale="70" zoomScaleNormal="70" workbookViewId="0">
      <selection activeCell="T38" sqref="T38"/>
    </sheetView>
  </sheetViews>
  <sheetFormatPr defaultRowHeight="15" x14ac:dyDescent="0.25"/>
  <cols>
    <col min="2" max="2" width="11.85546875" customWidth="1"/>
  </cols>
  <sheetData>
    <row r="3" spans="2:2" ht="23.25" x14ac:dyDescent="0.35">
      <c r="B3" s="21" t="s">
        <v>73</v>
      </c>
    </row>
    <row r="30" spans="3:10" x14ac:dyDescent="0.25">
      <c r="C30" s="6" t="s">
        <v>75</v>
      </c>
    </row>
    <row r="32" spans="3:10" x14ac:dyDescent="0.25">
      <c r="C32" s="6" t="s">
        <v>79</v>
      </c>
      <c r="J32" s="13" t="s">
        <v>84</v>
      </c>
    </row>
    <row r="33" spans="3:23" x14ac:dyDescent="0.25">
      <c r="C33" s="13" t="s">
        <v>80</v>
      </c>
      <c r="J33" s="6" t="s">
        <v>83</v>
      </c>
    </row>
    <row r="34" spans="3:23" x14ac:dyDescent="0.25">
      <c r="C34" s="6" t="s">
        <v>82</v>
      </c>
    </row>
    <row r="36" spans="3:23" x14ac:dyDescent="0.25">
      <c r="V36" t="s">
        <v>98</v>
      </c>
      <c r="W36">
        <v>2467</v>
      </c>
    </row>
    <row r="37" spans="3:23" x14ac:dyDescent="0.25">
      <c r="V37" t="s">
        <v>99</v>
      </c>
      <c r="W37">
        <v>1633</v>
      </c>
    </row>
    <row r="38" spans="3:23" x14ac:dyDescent="0.25">
      <c r="W38" s="13">
        <f>SUM(W36:W37)</f>
        <v>4100</v>
      </c>
    </row>
    <row r="64" spans="3:3" x14ac:dyDescent="0.25">
      <c r="C64" s="6" t="s">
        <v>81</v>
      </c>
    </row>
  </sheetData>
  <hyperlinks>
    <hyperlink ref="C30" r:id="rId1" xr:uid="{33D3C930-6019-4E30-8746-3CAAA5D2C0D3}"/>
    <hyperlink ref="C32" r:id="rId2" xr:uid="{70609808-B0B6-426F-A8EB-628E583943C3}"/>
    <hyperlink ref="C64" r:id="rId3" xr:uid="{63795F98-23CB-464D-958F-D0A6A337FD59}"/>
    <hyperlink ref="C34" r:id="rId4" xr:uid="{0E412B6F-D8CB-4006-B074-C2508FB1DE0E}"/>
    <hyperlink ref="J33" r:id="rId5" xr:uid="{9BB15B9C-E095-44F0-90CA-D3AA4C2E7148}"/>
  </hyperlinks>
  <pageMargins left="0.7" right="0.7" top="0.75" bottom="0.75" header="0.3" footer="0.3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938A-874B-4578-8B61-84D8D6A55FE2}">
  <dimension ref="A1:F22"/>
  <sheetViews>
    <sheetView showGridLines="0" tabSelected="1" topLeftCell="A7" zoomScaleNormal="100" workbookViewId="0">
      <selection activeCell="B18" sqref="B18"/>
    </sheetView>
  </sheetViews>
  <sheetFormatPr defaultRowHeight="15" x14ac:dyDescent="0.25"/>
  <cols>
    <col min="1" max="1" width="26.140625" customWidth="1"/>
    <col min="2" max="2" width="23.5703125" style="7" customWidth="1"/>
    <col min="3" max="3" width="43.5703125" style="7" customWidth="1"/>
    <col min="4" max="4" width="39.5703125" style="7" customWidth="1"/>
    <col min="5" max="5" width="36.5703125" bestFit="1" customWidth="1"/>
    <col min="6" max="6" width="22" customWidth="1"/>
  </cols>
  <sheetData>
    <row r="1" spans="1:6" ht="26.25" x14ac:dyDescent="0.4">
      <c r="A1" s="91" t="s">
        <v>104</v>
      </c>
      <c r="B1" s="92"/>
      <c r="C1" s="93"/>
      <c r="D1" s="79" t="s">
        <v>76</v>
      </c>
      <c r="E1" s="80" t="s">
        <v>77</v>
      </c>
      <c r="F1" s="81" t="s">
        <v>100</v>
      </c>
    </row>
    <row r="2" spans="1:6" ht="21" x14ac:dyDescent="0.35">
      <c r="A2" s="69" t="s">
        <v>67</v>
      </c>
      <c r="B2" s="70" t="s">
        <v>66</v>
      </c>
      <c r="C2" s="70" t="s">
        <v>103</v>
      </c>
      <c r="D2" s="70" t="s">
        <v>106</v>
      </c>
      <c r="E2" s="71">
        <v>0.98</v>
      </c>
      <c r="F2" s="42"/>
    </row>
    <row r="3" spans="1:6" ht="21" x14ac:dyDescent="0.35">
      <c r="A3" s="52" t="s">
        <v>64</v>
      </c>
      <c r="B3" s="58">
        <f>State!D56</f>
        <v>19300000</v>
      </c>
      <c r="C3" s="59">
        <f>State!F56</f>
        <v>1902844900000</v>
      </c>
      <c r="D3" s="59">
        <f>State!F57</f>
        <v>573327168370</v>
      </c>
      <c r="E3" s="59">
        <f>D3*$E$2</f>
        <v>561860625002.59998</v>
      </c>
      <c r="F3" s="43">
        <f>E3/E10</f>
        <v>0.13712158270953417</v>
      </c>
    </row>
    <row r="4" spans="1:6" ht="21" x14ac:dyDescent="0.35">
      <c r="A4" s="56" t="s">
        <v>65</v>
      </c>
      <c r="B4" s="60">
        <f>Federal!D45</f>
        <v>2910000</v>
      </c>
      <c r="C4" s="61">
        <f>Federal!H45</f>
        <v>206691480000</v>
      </c>
      <c r="D4" s="61">
        <f>Federal!H46</f>
        <v>62276142924</v>
      </c>
      <c r="E4" s="61">
        <f t="shared" ref="E4:E5" si="0">D4*$E$2</f>
        <v>61030620065.519997</v>
      </c>
      <c r="F4" s="43">
        <f>E4/E10</f>
        <v>1.4894468209246076E-2</v>
      </c>
    </row>
    <row r="5" spans="1:6" ht="21" x14ac:dyDescent="0.35">
      <c r="A5" s="52" t="s">
        <v>68</v>
      </c>
      <c r="B5" s="58">
        <f>SUM(B3:B4)</f>
        <v>22210000</v>
      </c>
      <c r="C5" s="62">
        <f>SUM(C3:C4)</f>
        <v>2109536380000</v>
      </c>
      <c r="D5" s="66">
        <f>SUM(D3:D4)</f>
        <v>635603311294</v>
      </c>
      <c r="E5" s="66">
        <f t="shared" si="0"/>
        <v>622891245068.12</v>
      </c>
      <c r="F5" s="44">
        <f>F4+F3</f>
        <v>0.15201605091878026</v>
      </c>
    </row>
    <row r="6" spans="1:6" ht="13.5" customHeight="1" x14ac:dyDescent="0.35">
      <c r="A6" s="82"/>
      <c r="B6" s="83"/>
      <c r="C6" s="83"/>
      <c r="D6" s="83"/>
      <c r="E6" s="84"/>
      <c r="F6" s="85"/>
    </row>
    <row r="7" spans="1:6" ht="21" x14ac:dyDescent="0.35">
      <c r="A7" s="72" t="s">
        <v>102</v>
      </c>
      <c r="B7" s="57" t="s">
        <v>66</v>
      </c>
      <c r="C7" s="57" t="s">
        <v>105</v>
      </c>
      <c r="D7" s="63" t="s">
        <v>107</v>
      </c>
      <c r="E7" s="86">
        <v>0.94</v>
      </c>
      <c r="F7" s="43"/>
    </row>
    <row r="8" spans="1:6" ht="21" x14ac:dyDescent="0.35">
      <c r="A8" s="52" t="s">
        <v>69</v>
      </c>
      <c r="B8" s="64">
        <f>'Private Sector'!D29</f>
        <v>111000000</v>
      </c>
      <c r="C8" s="59">
        <f>'Private Sector'!H29</f>
        <v>11778321000000</v>
      </c>
      <c r="D8" s="59">
        <f>'Private Sector'!H30</f>
        <v>3548808117300</v>
      </c>
      <c r="E8" s="59">
        <f>D8*$E$7</f>
        <v>3335879630262</v>
      </c>
      <c r="F8" s="43">
        <f>E8/E10</f>
        <v>0.81411843840793152</v>
      </c>
    </row>
    <row r="9" spans="1:6" ht="21" x14ac:dyDescent="0.35">
      <c r="A9" s="54" t="s">
        <v>101</v>
      </c>
      <c r="B9" s="73">
        <f>'Private Sector'!D31</f>
        <v>27000000</v>
      </c>
      <c r="C9" s="74">
        <f>'Private Sector'!H31</f>
        <v>656100000000</v>
      </c>
      <c r="D9" s="74">
        <f>'Private Sector'!H32</f>
        <v>147622500000</v>
      </c>
      <c r="E9" s="75">
        <f>D9*$E$7</f>
        <v>138765150000</v>
      </c>
      <c r="F9" s="76">
        <f>E9/E10</f>
        <v>3.3865510673288177E-2</v>
      </c>
    </row>
    <row r="10" spans="1:6" ht="23.25" x14ac:dyDescent="0.35">
      <c r="A10" s="52"/>
      <c r="B10" s="19"/>
      <c r="C10" s="77" t="s">
        <v>78</v>
      </c>
      <c r="D10" s="65">
        <f>D8+D9+D5</f>
        <v>4332033928594</v>
      </c>
      <c r="E10" s="66">
        <f>E8+E9+E5</f>
        <v>4097536025330.1201</v>
      </c>
      <c r="F10" s="45">
        <f>F8+F9</f>
        <v>0.84798394908121966</v>
      </c>
    </row>
    <row r="11" spans="1:6" ht="28.5" x14ac:dyDescent="0.45">
      <c r="A11" s="78" t="s">
        <v>97</v>
      </c>
      <c r="B11" s="68">
        <f>B9+B8+B5</f>
        <v>160210000</v>
      </c>
      <c r="C11" s="67" t="s">
        <v>85</v>
      </c>
      <c r="D11" s="46">
        <f>C5/D10</f>
        <v>0.4869621094322012</v>
      </c>
      <c r="E11" s="47">
        <f>C5/E10</f>
        <v>0.5148304656650442</v>
      </c>
      <c r="F11" s="41"/>
    </row>
    <row r="12" spans="1:6" ht="13.5" customHeight="1" x14ac:dyDescent="0.35">
      <c r="A12" s="48"/>
      <c r="B12" s="49"/>
      <c r="C12" s="50"/>
      <c r="D12" s="102" t="s">
        <v>96</v>
      </c>
      <c r="E12" s="98" t="s">
        <v>83</v>
      </c>
      <c r="F12" s="99"/>
    </row>
    <row r="13" spans="1:6" ht="21" x14ac:dyDescent="0.35">
      <c r="A13" s="51"/>
      <c r="C13" s="19"/>
      <c r="D13" s="103"/>
      <c r="E13" s="100"/>
      <c r="F13" s="101"/>
    </row>
    <row r="14" spans="1:6" ht="9.75" customHeight="1" x14ac:dyDescent="0.35">
      <c r="A14" s="52"/>
      <c r="B14" s="19"/>
      <c r="C14" s="19"/>
      <c r="F14" s="53"/>
    </row>
    <row r="15" spans="1:6" ht="20.25" customHeight="1" x14ac:dyDescent="0.35">
      <c r="A15" s="52"/>
      <c r="B15" s="19"/>
      <c r="C15" s="19"/>
      <c r="D15" s="89" t="s">
        <v>86</v>
      </c>
      <c r="E15" s="94" t="s">
        <v>82</v>
      </c>
      <c r="F15" s="95"/>
    </row>
    <row r="16" spans="1:6" ht="18.75" customHeight="1" x14ac:dyDescent="0.35">
      <c r="A16" s="54"/>
      <c r="B16" s="55"/>
      <c r="C16" s="55"/>
      <c r="D16" s="90"/>
      <c r="E16" s="96"/>
      <c r="F16" s="97"/>
    </row>
    <row r="17" spans="1:3" ht="21" x14ac:dyDescent="0.35">
      <c r="A17" s="18"/>
      <c r="B17" s="19"/>
      <c r="C17" s="19"/>
    </row>
    <row r="18" spans="1:3" ht="21" x14ac:dyDescent="0.35">
      <c r="A18" s="18"/>
      <c r="B18" s="19"/>
      <c r="C18" s="19"/>
    </row>
    <row r="19" spans="1:3" ht="21" x14ac:dyDescent="0.35">
      <c r="A19" s="18"/>
      <c r="B19" s="19"/>
      <c r="C19" s="19"/>
    </row>
    <row r="20" spans="1:3" ht="21" x14ac:dyDescent="0.35">
      <c r="A20" s="18"/>
      <c r="B20" s="19"/>
      <c r="C20" s="19"/>
    </row>
    <row r="21" spans="1:3" ht="21" x14ac:dyDescent="0.35">
      <c r="A21" s="18"/>
      <c r="B21" s="19"/>
      <c r="C21" s="19"/>
    </row>
    <row r="22" spans="1:3" ht="21" x14ac:dyDescent="0.35">
      <c r="A22" s="18"/>
      <c r="B22" s="19"/>
      <c r="C22" s="19"/>
    </row>
  </sheetData>
  <mergeCells count="5">
    <mergeCell ref="D15:D16"/>
    <mergeCell ref="A1:C1"/>
    <mergeCell ref="E15:F16"/>
    <mergeCell ref="E12:F13"/>
    <mergeCell ref="D12:D13"/>
  </mergeCells>
  <hyperlinks>
    <hyperlink ref="E12" r:id="rId1" xr:uid="{77292ED0-BCB2-42B7-A7EC-F11A7EA8E5C7}"/>
    <hyperlink ref="E15" r:id="rId2" xr:uid="{8B185725-EEC2-47D2-AEC1-56D9529FB177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State</vt:lpstr>
      <vt:lpstr>Federal</vt:lpstr>
      <vt:lpstr>Private Sector</vt:lpstr>
      <vt:lpstr>Fiscal 2022-24</vt:lpstr>
      <vt:lpstr>Government Employee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Powers</dc:creator>
  <cp:lastModifiedBy>Jason Powers</cp:lastModifiedBy>
  <dcterms:created xsi:type="dcterms:W3CDTF">2023-11-13T18:17:39Z</dcterms:created>
  <dcterms:modified xsi:type="dcterms:W3CDTF">2023-11-13T21:24:17Z</dcterms:modified>
</cp:coreProperties>
</file>